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35717\Desktop\"/>
    </mc:Choice>
  </mc:AlternateContent>
  <bookViews>
    <workbookView xWindow="0" yWindow="0" windowWidth="21600" windowHeight="9420"/>
  </bookViews>
  <sheets>
    <sheet name="Rl.07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Rl.07!$B$2:$L$101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" l="1"/>
  <c r="L91" i="1" l="1"/>
  <c r="G91" i="1"/>
  <c r="L90" i="1"/>
  <c r="G90" i="1"/>
  <c r="L89" i="1"/>
  <c r="G89" i="1"/>
  <c r="L88" i="1"/>
  <c r="G88" i="1"/>
  <c r="K87" i="1"/>
  <c r="J87" i="1"/>
  <c r="J85" i="1" s="1"/>
  <c r="I87" i="1"/>
  <c r="I85" i="1" s="1"/>
  <c r="H87" i="1"/>
  <c r="H85" i="1" s="1"/>
  <c r="F87" i="1"/>
  <c r="F85" i="1" s="1"/>
  <c r="E87" i="1"/>
  <c r="E85" i="1" s="1"/>
  <c r="D87" i="1"/>
  <c r="C87" i="1"/>
  <c r="C85" i="1" s="1"/>
  <c r="K85" i="1"/>
  <c r="D85" i="1"/>
  <c r="L82" i="1"/>
  <c r="G82" i="1"/>
  <c r="L81" i="1"/>
  <c r="G81" i="1"/>
  <c r="L80" i="1"/>
  <c r="G80" i="1"/>
  <c r="L79" i="1"/>
  <c r="K79" i="1"/>
  <c r="J79" i="1"/>
  <c r="I79" i="1"/>
  <c r="H79" i="1"/>
  <c r="G79" i="1"/>
  <c r="F79" i="1"/>
  <c r="E79" i="1"/>
  <c r="D79" i="1"/>
  <c r="C79" i="1"/>
  <c r="L77" i="1"/>
  <c r="G77" i="1"/>
  <c r="L76" i="1"/>
  <c r="L75" i="1" s="1"/>
  <c r="G76" i="1"/>
  <c r="G75" i="1" s="1"/>
  <c r="K75" i="1"/>
  <c r="J75" i="1"/>
  <c r="I75" i="1"/>
  <c r="H75" i="1"/>
  <c r="F75" i="1"/>
  <c r="E75" i="1"/>
  <c r="D75" i="1"/>
  <c r="C75" i="1"/>
  <c r="L73" i="1"/>
  <c r="G73" i="1"/>
  <c r="L72" i="1"/>
  <c r="L71" i="1" s="1"/>
  <c r="G72" i="1"/>
  <c r="G71" i="1" s="1"/>
  <c r="K71" i="1"/>
  <c r="J71" i="1"/>
  <c r="I71" i="1"/>
  <c r="H71" i="1"/>
  <c r="F71" i="1"/>
  <c r="E71" i="1"/>
  <c r="D71" i="1"/>
  <c r="C71" i="1"/>
  <c r="L69" i="1"/>
  <c r="G69" i="1"/>
  <c r="L68" i="1"/>
  <c r="G68" i="1"/>
  <c r="L67" i="1"/>
  <c r="G67" i="1"/>
  <c r="L66" i="1"/>
  <c r="G66" i="1"/>
  <c r="K65" i="1"/>
  <c r="J65" i="1"/>
  <c r="I65" i="1"/>
  <c r="H65" i="1"/>
  <c r="F65" i="1"/>
  <c r="E65" i="1"/>
  <c r="D65" i="1"/>
  <c r="C65" i="1"/>
  <c r="L63" i="1"/>
  <c r="G63" i="1"/>
  <c r="L62" i="1"/>
  <c r="G62" i="1"/>
  <c r="L61" i="1"/>
  <c r="G61" i="1"/>
  <c r="G60" i="1" s="1"/>
  <c r="K60" i="1"/>
  <c r="J60" i="1"/>
  <c r="I60" i="1"/>
  <c r="H60" i="1"/>
  <c r="F60" i="1"/>
  <c r="E60" i="1"/>
  <c r="D60" i="1"/>
  <c r="D58" i="1" s="1"/>
  <c r="D92" i="1" s="1"/>
  <c r="C60" i="1"/>
  <c r="C58" i="1"/>
  <c r="C92" i="1" l="1"/>
  <c r="I58" i="1"/>
  <c r="I92" i="1" s="1"/>
  <c r="L60" i="1"/>
  <c r="K58" i="1"/>
  <c r="H92" i="1"/>
  <c r="G87" i="1"/>
  <c r="G85" i="1" s="1"/>
  <c r="L87" i="1"/>
  <c r="L85" i="1" s="1"/>
  <c r="H58" i="1"/>
  <c r="K92" i="1"/>
  <c r="E58" i="1"/>
  <c r="E92" i="1" s="1"/>
  <c r="J58" i="1"/>
  <c r="G65" i="1"/>
  <c r="G58" i="1" s="1"/>
  <c r="F58" i="1"/>
  <c r="F92" i="1" s="1"/>
  <c r="L65" i="1"/>
  <c r="L58" i="1" s="1"/>
  <c r="L92" i="1" s="1"/>
  <c r="J92" i="1"/>
  <c r="G92" i="1" l="1"/>
  <c r="J40" i="1" l="1"/>
  <c r="J38" i="1" s="1"/>
  <c r="F40" i="1"/>
  <c r="G44" i="1"/>
  <c r="G43" i="1"/>
  <c r="H40" i="1"/>
  <c r="H38" i="1" s="1"/>
  <c r="G42" i="1"/>
  <c r="I40" i="1"/>
  <c r="I38" i="1" s="1"/>
  <c r="E40" i="1"/>
  <c r="G41" i="1"/>
  <c r="K40" i="1"/>
  <c r="K38" i="1" s="1"/>
  <c r="C40" i="1"/>
  <c r="C38" i="1" s="1"/>
  <c r="G36" i="1"/>
  <c r="K32" i="1"/>
  <c r="G35" i="1"/>
  <c r="C32" i="1"/>
  <c r="G34" i="1"/>
  <c r="J32" i="1"/>
  <c r="F32" i="1"/>
  <c r="L32" i="1"/>
  <c r="H32" i="1"/>
  <c r="D32" i="1"/>
  <c r="J28" i="1"/>
  <c r="K28" i="1"/>
  <c r="G29" i="1"/>
  <c r="L28" i="1"/>
  <c r="I28" i="1"/>
  <c r="H28" i="1"/>
  <c r="E28" i="1"/>
  <c r="D28" i="1"/>
  <c r="G26" i="1"/>
  <c r="I24" i="1"/>
  <c r="H24" i="1"/>
  <c r="E24" i="1"/>
  <c r="G25" i="1"/>
  <c r="G24" i="1" s="1"/>
  <c r="K24" i="1"/>
  <c r="J24" i="1"/>
  <c r="F24" i="1"/>
  <c r="C24" i="1"/>
  <c r="G22" i="1"/>
  <c r="I18" i="1"/>
  <c r="K18" i="1"/>
  <c r="H18" i="1"/>
  <c r="J18" i="1"/>
  <c r="F18" i="1"/>
  <c r="E18" i="1"/>
  <c r="I13" i="1"/>
  <c r="K13" i="1"/>
  <c r="G15" i="1"/>
  <c r="H13" i="1"/>
  <c r="J13" i="1"/>
  <c r="F13" i="1"/>
  <c r="L8" i="1"/>
  <c r="L4" i="1" s="1"/>
  <c r="K11" i="1" l="1"/>
  <c r="J11" i="1"/>
  <c r="J45" i="1" s="1"/>
  <c r="G40" i="1"/>
  <c r="G38" i="1" s="1"/>
  <c r="H11" i="1"/>
  <c r="H45" i="1" s="1"/>
  <c r="L13" i="1"/>
  <c r="E38" i="1"/>
  <c r="C13" i="1"/>
  <c r="G14" i="1"/>
  <c r="D13" i="1"/>
  <c r="L18" i="1"/>
  <c r="F38" i="1"/>
  <c r="E13" i="1"/>
  <c r="G16" i="1"/>
  <c r="G19" i="1"/>
  <c r="G18" i="1" s="1"/>
  <c r="D18" i="1"/>
  <c r="K45" i="1"/>
  <c r="C18" i="1"/>
  <c r="D24" i="1"/>
  <c r="L24" i="1"/>
  <c r="F28" i="1"/>
  <c r="G30" i="1"/>
  <c r="G28" i="1" s="1"/>
  <c r="E32" i="1"/>
  <c r="I32" i="1"/>
  <c r="I11" i="1" s="1"/>
  <c r="I45" i="1" s="1"/>
  <c r="G33" i="1"/>
  <c r="G32" i="1" s="1"/>
  <c r="D40" i="1"/>
  <c r="L40" i="1"/>
  <c r="C28" i="1"/>
  <c r="L11" i="1" l="1"/>
  <c r="L38" i="1"/>
  <c r="D11" i="1"/>
  <c r="D38" i="1"/>
  <c r="G13" i="1"/>
  <c r="G11" i="1" s="1"/>
  <c r="G45" i="1" s="1"/>
  <c r="C11" i="1"/>
  <c r="E11" i="1"/>
  <c r="F11" i="1"/>
  <c r="E45" i="1" l="1"/>
  <c r="C45" i="1"/>
  <c r="D45" i="1"/>
  <c r="F45" i="1"/>
  <c r="L45" i="1"/>
</calcChain>
</file>

<file path=xl/sharedStrings.xml><?xml version="1.0" encoding="utf-8"?>
<sst xmlns="http://schemas.openxmlformats.org/spreadsheetml/2006/main" count="116" uniqueCount="68">
  <si>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</si>
  <si>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</si>
  <si>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</si>
  <si>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</si>
  <si>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</si>
  <si>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</si>
  <si>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</si>
  <si>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</si>
  <si>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</si>
  <si>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</si>
  <si>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</si>
  <si>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</si>
  <si>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</si>
  <si>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</si>
  <si>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</si>
  <si>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</si>
  <si>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</si>
  <si>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</si>
  <si>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</si>
  <si>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</si>
  <si>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</si>
  <si>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</si>
  <si>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</si>
  <si>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</si>
  <si>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</si>
  <si>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</si>
  <si>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</si>
  <si>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</si>
  <si>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</si>
  <si>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</si>
  <si>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</si>
  <si>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</si>
  <si>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</si>
  <si>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</si>
  <si>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</si>
  <si>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</si>
  <si>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</si>
  <si>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</si>
  <si>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</si>
  <si>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</si>
  <si>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</si>
  <si>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</si>
  <si>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</si>
  <si>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</si>
  <si>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</si>
  <si>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</si>
  <si>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</si>
  <si>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INSS - Lei nº 10.522/2002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</si>
  <si>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</si>
  <si>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</si>
  <si>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</si>
  <si>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</si>
  <si>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</si>
  <si>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4641/OC-BR AVANÇA SAÚDE - BID V</t>
  </si>
  <si>
    <r>
      <t>Nota</t>
    </r>
    <r>
      <rPr>
        <vertAlign val="superscript"/>
        <sz val="8"/>
        <rFont val="Times New Roman"/>
        <family val="1"/>
      </rPr>
      <t xml:space="preserve">4: </t>
    </r>
    <r>
      <rPr>
        <sz val="8"/>
        <rFont val="Times New Roman"/>
        <family val="1"/>
      </rPr>
      <t xml:space="preserve">Houve ingressos de recursos nos valores de: a) R$ 10.949.645,63, sendo 6.528.928,77  em fevereiro e R$ 4.420.716,86 em julho, referentes a Operação de Crédito do Programa de Modernização da Administração Tributária e da Gestão dos Setores Sociais Básicos - PMAT; e b) R$ 100.000.000,00 em julho, referente a Operação de Crédito do  Programa Habitacional Casa da Família (Lei Municipal nº 16.757/2017).
</t>
    </r>
  </si>
  <si>
    <t>Nota³:  Saldo provisório, aguardando consolidação definitiva dos parcelamentos junto à Receita Federal do Brasil - RFB.</t>
  </si>
  <si>
    <t>Nota² - Os valores da coluna (i) são referentes a Amortização Extraordinária Efetuadas pelos mutuários da COHAB.</t>
  </si>
  <si>
    <t>Nota¹ - Os valores da coluna (h) são referentes à Incorporação de Juros ao saldo devedor das Dívidas Lei Fed. 8.727/93 - COHAB/PMSP e Dívida com o BNDES (Contratos PMAT).</t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</si>
  <si>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(3) </t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</si>
  <si>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(3)</t>
    </r>
    <r>
      <rPr>
        <sz val="9"/>
        <rFont val="Times New Roman"/>
        <family val="1"/>
      </rPr>
      <t xml:space="preserve"> </t>
    </r>
  </si>
  <si>
    <t xml:space="preserve"> - SANTANDER</t>
  </si>
  <si>
    <t>Refinanciamento MP 2.185-35/2001(¹) (³)</t>
  </si>
  <si>
    <t xml:space="preserve">TRANSF. DA AMORTIZAÇÃO OU MIGRAÇÃO SDO DEVEDOR </t>
  </si>
  <si>
    <t xml:space="preserve">JUROS/ENCARGOS
PRO-RATA      </t>
  </si>
  <si>
    <t>LIBERAÇÕES Op. Crédito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</si>
  <si>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JULHO)</t>
    </r>
  </si>
  <si>
    <r>
      <t>Programa Asfalto Novo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</si>
  <si>
    <r>
      <t>Programa Hab Casa da Família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</si>
</sst>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5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57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40" fontId="1" fillId="2" borderId="0" xfId="1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10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10" fillId="2" borderId="0" xfId="0" applyFont="1" applyFill="1" applyAlignment="1">
      <alignment horizontal="center" vertical="center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40" fontId="1" fillId="2" borderId="0" xfId="1" quotePrefix="1" applyFont="1" applyFill="1" applyAlignment="1" applyProtection="1">
      <alignment vertical="center" wrapText="1"/>
      <protection locked="0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164" fontId="10" fillId="0" borderId="7" xfId="0" applyFont="1" applyFill="1" applyBorder="1" applyAlignment="1">
      <alignment vertical="center"/>
    </xf>
    <xf numFmtId="167" fontId="8" fillId="2" borderId="7" xfId="1" applyNumberFormat="1" applyFont="1" applyFill="1" applyBorder="1" applyAlignment="1">
      <alignment vertical="center"/>
    </xf>
    <xf numFmtId="164" fontId="12" fillId="2" borderId="0" xfId="0" applyFont="1" applyFill="1" applyAlignment="1">
      <alignment horizontal="justify" vertical="justify"/>
    </xf>
    <xf numFmtId="164" fontId="12" fillId="2" borderId="0" xfId="0" applyFont="1" applyFill="1" applyAlignment="1">
      <alignment horizontal="justify" vertical="justify" wrapText="1"/>
    </xf>
    <xf numFmtId="164" fontId="1" fillId="2" borderId="0" xfId="0" applyFont="1" applyFill="1" applyAlignment="1">
      <alignment horizontal="center" vertical="center"/>
    </xf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3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42333</xdr:rowOff>
    </xdr:from>
    <xdr:to>
      <xdr:col>1</xdr:col>
      <xdr:colOff>2095500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04258"/>
          <a:ext cx="1838326" cy="8530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96</xdr:row>
      <xdr:rowOff>139964</xdr:rowOff>
    </xdr:from>
    <xdr:to>
      <xdr:col>2</xdr:col>
      <xdr:colOff>1160992</xdr:colOff>
      <xdr:row>101</xdr:row>
      <xdr:rowOff>38895</xdr:rowOff>
    </xdr:to>
    <xdr:sp macro="" textlink="">
      <xdr:nvSpPr>
        <xdr:cNvPr id="10" name="Retângulo 3"/>
        <xdr:cNvSpPr/>
      </xdr:nvSpPr>
      <xdr:spPr bwMode="auto">
        <a:xfrm>
          <a:off x="238125" y="17627864"/>
          <a:ext cx="3599392" cy="7085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1145381</xdr:colOff>
      <xdr:row>97</xdr:row>
      <xdr:rowOff>2</xdr:rowOff>
    </xdr:from>
    <xdr:to>
      <xdr:col>12</xdr:col>
      <xdr:colOff>0</xdr:colOff>
      <xdr:row>101</xdr:row>
      <xdr:rowOff>25137</xdr:rowOff>
    </xdr:to>
    <xdr:sp macro="" textlink="">
      <xdr:nvSpPr>
        <xdr:cNvPr id="11" name="Retângulo 10"/>
        <xdr:cNvSpPr/>
      </xdr:nvSpPr>
      <xdr:spPr bwMode="auto">
        <a:xfrm>
          <a:off x="11899106" y="9505952"/>
          <a:ext cx="2712244" cy="7109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437619</xdr:colOff>
      <xdr:row>96</xdr:row>
      <xdr:rowOff>148167</xdr:rowOff>
    </xdr:from>
    <xdr:to>
      <xdr:col>9</xdr:col>
      <xdr:colOff>321467</xdr:colOff>
      <xdr:row>101</xdr:row>
      <xdr:rowOff>69517</xdr:rowOff>
    </xdr:to>
    <xdr:sp macro="" textlink="">
      <xdr:nvSpPr>
        <xdr:cNvPr id="12" name="Retângulo 11"/>
        <xdr:cNvSpPr/>
      </xdr:nvSpPr>
      <xdr:spPr bwMode="auto">
        <a:xfrm>
          <a:off x="7562319" y="17636067"/>
          <a:ext cx="3074723" cy="7309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97</xdr:row>
      <xdr:rowOff>0</xdr:rowOff>
    </xdr:from>
    <xdr:to>
      <xdr:col>5</xdr:col>
      <xdr:colOff>585788</xdr:colOff>
      <xdr:row>101</xdr:row>
      <xdr:rowOff>37041</xdr:rowOff>
    </xdr:to>
    <xdr:sp macro="" textlink="">
      <xdr:nvSpPr>
        <xdr:cNvPr id="13" name="Retângulo 12"/>
        <xdr:cNvSpPr/>
      </xdr:nvSpPr>
      <xdr:spPr bwMode="auto">
        <a:xfrm>
          <a:off x="4283604" y="9505950"/>
          <a:ext cx="2674409" cy="7228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352425</xdr:colOff>
      <xdr:row>47</xdr:row>
      <xdr:rowOff>76200</xdr:rowOff>
    </xdr:from>
    <xdr:to>
      <xdr:col>1</xdr:col>
      <xdr:colOff>2190751</xdr:colOff>
      <xdr:row>51</xdr:row>
      <xdr:rowOff>138642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277350"/>
          <a:ext cx="1838326" cy="85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6"/>
  <sheetViews>
    <sheetView showGridLines="0" tabSelected="1" view="pageBreakPreview" zoomScaleNormal="100" zoomScaleSheetLayoutView="100" workbookViewId="0">
      <pane xSplit="3" ySplit="1" topLeftCell="E2" activePane="bottomRight" state="frozen"/>
      <selection activeCell="B42" sqref="B42:J42"/>
      <selection pane="topRight" activeCell="B42" sqref="B42:J42"/>
      <selection pane="bottomLeft" activeCell="B42" sqref="B42:J42"/>
      <selection pane="bottomRight" activeCell="E63" sqref="E63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2.625" bestFit="1" customWidth="1"/>
    <col min="10" max="10" width="14.75" style="1" customWidth="1"/>
    <col min="11" max="11" width="15.25" style="1" customWidth="1"/>
    <col min="12" max="12" width="16.5" style="1" customWidth="1"/>
    <col min="13" max="16384" width="11" style="1"/>
  </cols>
  <sheetData>
    <row r="1" spans="1:12" x14ac:dyDescent="0.15">
      <c r="B1" s="1">
        <v>1</v>
      </c>
      <c r="C1" s="1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</row>
    <row r="2" spans="1:12" ht="24.75" customHeight="1" x14ac:dyDescent="0.1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1.75" customHeight="1" x14ac:dyDescent="0.15">
      <c r="B4" s="5"/>
      <c r="C4" s="2"/>
      <c r="D4" s="2"/>
      <c r="G4" s="3"/>
      <c r="H4" s="3"/>
      <c r="I4" s="3"/>
      <c r="J4" s="3"/>
      <c r="K4" s="3"/>
      <c r="L4" s="7">
        <f>L8</f>
        <v>43677</v>
      </c>
    </row>
    <row r="5" spans="1:12" ht="13.5" thickBot="1" x14ac:dyDescent="0.2">
      <c r="B5" s="8"/>
      <c r="C5" s="9"/>
      <c r="D5" s="9"/>
      <c r="E5" s="9"/>
      <c r="F5" s="9"/>
      <c r="G5" s="2"/>
      <c r="H5" s="10"/>
      <c r="I5" s="2"/>
      <c r="J5" s="2"/>
      <c r="K5" s="2"/>
      <c r="L5" s="9" t="s">
        <v>1</v>
      </c>
    </row>
    <row r="6" spans="1:12" ht="15" customHeight="1" thickBot="1" x14ac:dyDescent="0.2">
      <c r="A6" s="1">
        <v>1</v>
      </c>
      <c r="B6" s="44" t="s">
        <v>2</v>
      </c>
      <c r="C6" s="47" t="s">
        <v>3</v>
      </c>
      <c r="D6" s="49" t="s">
        <v>4</v>
      </c>
      <c r="E6" s="50"/>
      <c r="F6" s="50"/>
      <c r="G6" s="51"/>
      <c r="H6" s="55" t="s">
        <v>5</v>
      </c>
      <c r="I6" s="56"/>
      <c r="J6" s="56"/>
      <c r="K6" s="56"/>
      <c r="L6" s="47" t="s">
        <v>3</v>
      </c>
    </row>
    <row r="7" spans="1:12" ht="15" customHeight="1" thickBot="1" x14ac:dyDescent="0.2">
      <c r="A7" s="1">
        <v>2</v>
      </c>
      <c r="B7" s="45"/>
      <c r="C7" s="48"/>
      <c r="D7" s="52"/>
      <c r="E7" s="53"/>
      <c r="F7" s="53"/>
      <c r="G7" s="54"/>
      <c r="H7" s="52" t="s">
        <v>6</v>
      </c>
      <c r="I7" s="53"/>
      <c r="J7" s="54"/>
      <c r="K7" s="11" t="s">
        <v>7</v>
      </c>
      <c r="L7" s="48"/>
    </row>
    <row r="8" spans="1:12" s="12" customFormat="1" ht="46.5" customHeight="1" thickBot="1" x14ac:dyDescent="0.2">
      <c r="A8" s="12">
        <v>3</v>
      </c>
      <c r="B8" s="45"/>
      <c r="C8" s="13">
        <v>43646</v>
      </c>
      <c r="D8" s="14" t="s">
        <v>8</v>
      </c>
      <c r="E8" s="14" t="s">
        <v>9</v>
      </c>
      <c r="F8" s="14" t="s">
        <v>10</v>
      </c>
      <c r="G8" s="14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3">
        <f>EOMONTH(C8,1)</f>
        <v>43677</v>
      </c>
    </row>
    <row r="9" spans="1:12" s="12" customFormat="1" ht="13.5" customHeight="1" thickBot="1" x14ac:dyDescent="0.2">
      <c r="A9" s="12">
        <v>4</v>
      </c>
      <c r="B9" s="46"/>
      <c r="C9" s="16" t="s">
        <v>16</v>
      </c>
      <c r="D9" s="16" t="s">
        <v>17</v>
      </c>
      <c r="E9" s="16" t="s">
        <v>18</v>
      </c>
      <c r="F9" s="16" t="s">
        <v>19</v>
      </c>
      <c r="G9" s="16" t="s">
        <v>20</v>
      </c>
      <c r="H9" s="11" t="s">
        <v>21</v>
      </c>
      <c r="I9" s="11" t="s">
        <v>22</v>
      </c>
      <c r="J9" s="11" t="s">
        <v>23</v>
      </c>
      <c r="K9" s="11" t="s">
        <v>24</v>
      </c>
      <c r="L9" s="16" t="s">
        <v>25</v>
      </c>
    </row>
    <row r="10" spans="1:12" ht="13.9" customHeight="1" x14ac:dyDescent="0.15">
      <c r="A10" s="1">
        <v>5</v>
      </c>
      <c r="B10" s="17"/>
      <c r="C10" s="18" t="s">
        <v>26</v>
      </c>
      <c r="D10" s="19"/>
      <c r="E10" s="19"/>
      <c r="F10" s="19"/>
      <c r="G10" s="19"/>
      <c r="H10" s="19"/>
      <c r="I10" s="19"/>
      <c r="J10" s="19"/>
      <c r="K10" s="19"/>
      <c r="L10" s="19"/>
    </row>
    <row r="11" spans="1:12" s="2" customFormat="1" x14ac:dyDescent="0.15">
      <c r="A11" s="2">
        <v>6</v>
      </c>
      <c r="B11" s="20" t="s">
        <v>27</v>
      </c>
      <c r="C11" s="21">
        <f>C13+C18+C24+C28+C32</f>
        <v>27647861983.859997</v>
      </c>
      <c r="D11" s="21">
        <f>D13+D18+D24+D28+D32</f>
        <v>332016729.61000001</v>
      </c>
      <c r="E11" s="21">
        <f>E13+E18+E24+E28+E32</f>
        <v>181990419.51000002</v>
      </c>
      <c r="F11" s="21">
        <f t="shared" ref="F11:K11" si="0">F13+F18+F24+F28+F32</f>
        <v>423739.22</v>
      </c>
      <c r="G11" s="21">
        <f t="shared" si="0"/>
        <v>514430888.34000003</v>
      </c>
      <c r="H11" s="21">
        <f t="shared" si="0"/>
        <v>54128134.329999998</v>
      </c>
      <c r="I11" s="21">
        <f t="shared" si="0"/>
        <v>104420716.86</v>
      </c>
      <c r="J11" s="21">
        <f t="shared" si="0"/>
        <v>1005344.26</v>
      </c>
      <c r="K11" s="21">
        <f t="shared" si="0"/>
        <v>157896.64000000001</v>
      </c>
      <c r="L11" s="21">
        <f>L13+L18+L24+L28+L32</f>
        <v>27475241553.059994</v>
      </c>
    </row>
    <row r="12" spans="1:12" x14ac:dyDescent="0.15">
      <c r="A12" s="1">
        <v>7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s="2" customFormat="1" x14ac:dyDescent="0.15">
      <c r="A13" s="2">
        <v>8</v>
      </c>
      <c r="B13" s="20" t="s">
        <v>28</v>
      </c>
      <c r="C13" s="21">
        <f>SUM(C14:C16)</f>
        <v>27267177947.319996</v>
      </c>
      <c r="D13" s="21">
        <f t="shared" ref="D13:I13" si="1">SUM(D14:D16)</f>
        <v>330128144.23000002</v>
      </c>
      <c r="E13" s="21">
        <f t="shared" si="1"/>
        <v>180739710.92000002</v>
      </c>
      <c r="F13" s="21">
        <f t="shared" si="1"/>
        <v>378501.12</v>
      </c>
      <c r="G13" s="21">
        <f t="shared" si="1"/>
        <v>511246356.27000004</v>
      </c>
      <c r="H13" s="21">
        <f t="shared" si="1"/>
        <v>55167634.689999998</v>
      </c>
      <c r="I13" s="21">
        <f t="shared" si="1"/>
        <v>0</v>
      </c>
      <c r="J13" s="21">
        <f>SUM(J14:J16)</f>
        <v>864774.56</v>
      </c>
      <c r="K13" s="21">
        <f>SUM(K14:K16)</f>
        <v>157896.64000000001</v>
      </c>
      <c r="L13" s="21">
        <f>SUM(L14:L16)</f>
        <v>26992924315.699997</v>
      </c>
    </row>
    <row r="14" spans="1:12" x14ac:dyDescent="0.15">
      <c r="A14" s="1">
        <v>9</v>
      </c>
      <c r="B14" s="22" t="s">
        <v>29</v>
      </c>
      <c r="C14" s="23">
        <v>51704078.460000001</v>
      </c>
      <c r="D14" s="23">
        <v>0</v>
      </c>
      <c r="E14" s="23">
        <v>0</v>
      </c>
      <c r="F14" s="23">
        <v>0</v>
      </c>
      <c r="G14" s="24">
        <f>SUM(D14:F14)</f>
        <v>0</v>
      </c>
      <c r="H14" s="23">
        <v>-827470.42999999993</v>
      </c>
      <c r="I14" s="23">
        <v>0</v>
      </c>
      <c r="J14" s="23">
        <v>0</v>
      </c>
      <c r="K14" s="23">
        <v>0</v>
      </c>
      <c r="L14" s="23">
        <v>50876608.030000001</v>
      </c>
    </row>
    <row r="15" spans="1:12" s="25" customFormat="1" x14ac:dyDescent="0.15">
      <c r="A15" s="25">
        <v>10</v>
      </c>
      <c r="B15" s="22" t="s">
        <v>30</v>
      </c>
      <c r="C15" s="23">
        <v>413631802.76999998</v>
      </c>
      <c r="D15" s="23">
        <v>4699941.62</v>
      </c>
      <c r="E15" s="23">
        <v>485963.18</v>
      </c>
      <c r="F15" s="23">
        <v>34469.42</v>
      </c>
      <c r="G15" s="24">
        <f>SUM(D15:F15)</f>
        <v>5220374.22</v>
      </c>
      <c r="H15" s="23">
        <v>0.01</v>
      </c>
      <c r="I15" s="23">
        <v>0</v>
      </c>
      <c r="J15" s="23">
        <v>864774.56</v>
      </c>
      <c r="K15" s="23">
        <v>157896.64000000001</v>
      </c>
      <c r="L15" s="23">
        <v>409638739.07999998</v>
      </c>
    </row>
    <row r="16" spans="1:12" x14ac:dyDescent="0.15">
      <c r="A16" s="1">
        <v>11</v>
      </c>
      <c r="B16" s="22" t="s">
        <v>31</v>
      </c>
      <c r="C16" s="23">
        <v>26801842066.089996</v>
      </c>
      <c r="D16" s="23">
        <v>325428202.61000001</v>
      </c>
      <c r="E16" s="23">
        <v>180253747.74000001</v>
      </c>
      <c r="F16" s="23">
        <v>344031.7</v>
      </c>
      <c r="G16" s="24">
        <f>SUM(D16:F16)</f>
        <v>506025982.05000001</v>
      </c>
      <c r="H16" s="23">
        <v>55995105.109999999</v>
      </c>
      <c r="I16" s="23">
        <v>0</v>
      </c>
      <c r="J16" s="23">
        <v>0</v>
      </c>
      <c r="K16" s="23">
        <v>0</v>
      </c>
      <c r="L16" s="23">
        <v>26532408968.589996</v>
      </c>
    </row>
    <row r="17" spans="1:12" x14ac:dyDescent="0.15">
      <c r="A17" s="1">
        <v>12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2" customFormat="1" x14ac:dyDescent="0.15">
      <c r="A18" s="2">
        <v>13</v>
      </c>
      <c r="B18" s="20" t="s">
        <v>32</v>
      </c>
      <c r="C18" s="21">
        <f>SUM(C19:C22)</f>
        <v>75966281.810000002</v>
      </c>
      <c r="D18" s="21">
        <f>SUM(D19:D22)</f>
        <v>0</v>
      </c>
      <c r="E18" s="21">
        <f>SUM(E19:E22)</f>
        <v>0</v>
      </c>
      <c r="F18" s="21">
        <f>SUM(F19:F22)</f>
        <v>0</v>
      </c>
      <c r="G18" s="21">
        <f t="shared" ref="G18" si="2">SUM(G19:G22)</f>
        <v>0</v>
      </c>
      <c r="H18" s="21">
        <f>SUM(H19:H22)</f>
        <v>-1334098.1200000001</v>
      </c>
      <c r="I18" s="21">
        <f>SUM(I19:I22)</f>
        <v>0</v>
      </c>
      <c r="J18" s="21">
        <f>SUM(J19:J22)</f>
        <v>0</v>
      </c>
      <c r="K18" s="21">
        <f>SUM(K19:K22)</f>
        <v>0</v>
      </c>
      <c r="L18" s="21">
        <f>SUM(L19:L22)</f>
        <v>74632183.689999998</v>
      </c>
    </row>
    <row r="19" spans="1:12" x14ac:dyDescent="0.15">
      <c r="A19" s="1">
        <v>14</v>
      </c>
      <c r="B19" s="22" t="s">
        <v>33</v>
      </c>
      <c r="C19" s="23">
        <v>27820866.829999998</v>
      </c>
      <c r="D19" s="23">
        <v>0</v>
      </c>
      <c r="E19" s="23">
        <v>0</v>
      </c>
      <c r="F19" s="23">
        <v>0</v>
      </c>
      <c r="G19" s="24">
        <f>SUM(D19:F19)</f>
        <v>0</v>
      </c>
      <c r="H19" s="23">
        <v>-488582.11</v>
      </c>
      <c r="I19" s="23">
        <v>0</v>
      </c>
      <c r="J19" s="23">
        <v>0</v>
      </c>
      <c r="K19" s="23">
        <v>0</v>
      </c>
      <c r="L19" s="23">
        <v>27332284.719999999</v>
      </c>
    </row>
    <row r="20" spans="1:12" x14ac:dyDescent="0.15">
      <c r="A20" s="1">
        <v>15</v>
      </c>
      <c r="B20" s="22" t="s">
        <v>34</v>
      </c>
      <c r="C20" s="23">
        <v>38235060.75</v>
      </c>
      <c r="D20" s="23">
        <v>0</v>
      </c>
      <c r="E20" s="23">
        <v>0</v>
      </c>
      <c r="F20" s="23">
        <v>0</v>
      </c>
      <c r="G20" s="24"/>
      <c r="H20" s="23">
        <v>-671473.2</v>
      </c>
      <c r="I20" s="23">
        <v>0</v>
      </c>
      <c r="J20" s="23">
        <v>0</v>
      </c>
      <c r="K20" s="23">
        <v>0</v>
      </c>
      <c r="L20" s="23">
        <v>37563587.550000004</v>
      </c>
    </row>
    <row r="21" spans="1:12" x14ac:dyDescent="0.15">
      <c r="A21" s="1">
        <v>16</v>
      </c>
      <c r="B21" s="22" t="s">
        <v>35</v>
      </c>
      <c r="C21" s="23">
        <v>9910354.2300000004</v>
      </c>
      <c r="D21" s="23">
        <v>0</v>
      </c>
      <c r="E21" s="23">
        <v>0</v>
      </c>
      <c r="F21" s="23">
        <v>0</v>
      </c>
      <c r="G21" s="24"/>
      <c r="H21" s="23">
        <v>-174042.81</v>
      </c>
      <c r="I21" s="23">
        <v>0</v>
      </c>
      <c r="J21" s="23">
        <v>0</v>
      </c>
      <c r="K21" s="23">
        <v>0</v>
      </c>
      <c r="L21" s="23">
        <v>9736311.4199999999</v>
      </c>
    </row>
    <row r="22" spans="1:12" x14ac:dyDescent="0.15">
      <c r="A22" s="1">
        <v>17</v>
      </c>
      <c r="B22" s="22" t="s">
        <v>36</v>
      </c>
      <c r="C22" s="23">
        <v>0</v>
      </c>
      <c r="D22" s="23">
        <v>0</v>
      </c>
      <c r="E22" s="23">
        <v>0</v>
      </c>
      <c r="F22" s="23">
        <v>0</v>
      </c>
      <c r="G22" s="24">
        <f>SUM(D22:F22)</f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x14ac:dyDescent="0.15">
      <c r="A23" s="1">
        <v>18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" customFormat="1" x14ac:dyDescent="0.15">
      <c r="A24" s="2">
        <v>19</v>
      </c>
      <c r="B24" s="20" t="s">
        <v>37</v>
      </c>
      <c r="C24" s="21">
        <f>SUM(C25:C26)</f>
        <v>66966621.25</v>
      </c>
      <c r="D24" s="21">
        <f t="shared" ref="D24:L24" si="3">SUM(D25:D26)</f>
        <v>1423518.67</v>
      </c>
      <c r="E24" s="21">
        <f t="shared" si="3"/>
        <v>322076.95999999996</v>
      </c>
      <c r="F24" s="21">
        <f t="shared" si="3"/>
        <v>0</v>
      </c>
      <c r="G24" s="21">
        <f t="shared" si="3"/>
        <v>1745595.63</v>
      </c>
      <c r="H24" s="21">
        <f t="shared" si="3"/>
        <v>0</v>
      </c>
      <c r="I24" s="21">
        <f t="shared" si="3"/>
        <v>4420716.8600000003</v>
      </c>
      <c r="J24" s="21">
        <f t="shared" si="3"/>
        <v>140569.70000000001</v>
      </c>
      <c r="K24" s="21">
        <f t="shared" si="3"/>
        <v>0</v>
      </c>
      <c r="L24" s="21">
        <f t="shared" si="3"/>
        <v>70104389.140000001</v>
      </c>
    </row>
    <row r="25" spans="1:12" ht="15.75" x14ac:dyDescent="0.15">
      <c r="A25" s="1">
        <v>20</v>
      </c>
      <c r="B25" s="22" t="s">
        <v>38</v>
      </c>
      <c r="C25" s="23">
        <v>0</v>
      </c>
      <c r="D25" s="23">
        <v>0</v>
      </c>
      <c r="E25" s="23">
        <v>0</v>
      </c>
      <c r="F25" s="23">
        <v>0</v>
      </c>
      <c r="G25" s="24">
        <f>SUM(D25:F25)</f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1:12" x14ac:dyDescent="0.15">
      <c r="A26" s="1">
        <v>21</v>
      </c>
      <c r="B26" s="22" t="s">
        <v>39</v>
      </c>
      <c r="C26" s="23">
        <v>66966621.25</v>
      </c>
      <c r="D26" s="23">
        <v>1423518.67</v>
      </c>
      <c r="E26" s="23">
        <v>322076.95999999996</v>
      </c>
      <c r="F26" s="23">
        <v>0</v>
      </c>
      <c r="G26" s="24">
        <f>SUM(D26:F26)</f>
        <v>1745595.63</v>
      </c>
      <c r="H26" s="23">
        <v>0</v>
      </c>
      <c r="I26" s="23">
        <v>4420716.8600000003</v>
      </c>
      <c r="J26" s="23">
        <v>140569.70000000001</v>
      </c>
      <c r="K26" s="23">
        <v>0</v>
      </c>
      <c r="L26" s="23">
        <v>70104389.140000001</v>
      </c>
    </row>
    <row r="27" spans="1:12" x14ac:dyDescent="0.15">
      <c r="A27" s="1">
        <v>22</v>
      </c>
      <c r="B27" s="22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15">
      <c r="A28" s="1">
        <v>23</v>
      </c>
      <c r="B28" s="20" t="s">
        <v>40</v>
      </c>
      <c r="C28" s="21">
        <f t="shared" ref="C28:L28" si="4">SUM(C29:C30)</f>
        <v>130000000</v>
      </c>
      <c r="D28" s="21">
        <f t="shared" si="4"/>
        <v>0</v>
      </c>
      <c r="E28" s="21">
        <f t="shared" si="4"/>
        <v>767887.51</v>
      </c>
      <c r="F28" s="21">
        <f t="shared" si="4"/>
        <v>45238.1</v>
      </c>
      <c r="G28" s="21">
        <f t="shared" si="4"/>
        <v>813125.61</v>
      </c>
      <c r="H28" s="21">
        <f t="shared" si="4"/>
        <v>0</v>
      </c>
      <c r="I28" s="21">
        <f t="shared" si="4"/>
        <v>100000000</v>
      </c>
      <c r="J28" s="21">
        <f t="shared" si="4"/>
        <v>0</v>
      </c>
      <c r="K28" s="21">
        <f t="shared" si="4"/>
        <v>0</v>
      </c>
      <c r="L28" s="21">
        <f t="shared" si="4"/>
        <v>230000000</v>
      </c>
    </row>
    <row r="29" spans="1:12" x14ac:dyDescent="0.15">
      <c r="A29" s="1">
        <v>24</v>
      </c>
      <c r="B29" s="22" t="s">
        <v>41</v>
      </c>
      <c r="C29" s="24">
        <v>30000000</v>
      </c>
      <c r="D29" s="23">
        <v>0</v>
      </c>
      <c r="E29" s="24">
        <v>175202.24</v>
      </c>
      <c r="F29" s="24">
        <v>0</v>
      </c>
      <c r="G29" s="24">
        <f>SUM(D29:F29)</f>
        <v>175202.24</v>
      </c>
      <c r="H29" s="24">
        <v>0</v>
      </c>
      <c r="I29" s="24">
        <v>0</v>
      </c>
      <c r="J29" s="24">
        <v>0</v>
      </c>
      <c r="K29" s="24">
        <v>0</v>
      </c>
      <c r="L29" s="23">
        <v>30000000</v>
      </c>
    </row>
    <row r="30" spans="1:12" x14ac:dyDescent="0.15">
      <c r="A30" s="1">
        <v>25</v>
      </c>
      <c r="B30" s="22" t="s">
        <v>42</v>
      </c>
      <c r="C30" s="24">
        <v>100000000</v>
      </c>
      <c r="D30" s="23">
        <v>0</v>
      </c>
      <c r="E30" s="24">
        <v>592685.27</v>
      </c>
      <c r="F30" s="24">
        <v>45238.1</v>
      </c>
      <c r="G30" s="24">
        <f>SUM(D30:F30)</f>
        <v>637923.37</v>
      </c>
      <c r="H30" s="24">
        <v>0</v>
      </c>
      <c r="I30" s="24">
        <v>100000000</v>
      </c>
      <c r="J30" s="24">
        <v>0</v>
      </c>
      <c r="K30" s="24">
        <v>0</v>
      </c>
      <c r="L30" s="23">
        <v>200000000</v>
      </c>
    </row>
    <row r="31" spans="1:12" x14ac:dyDescent="0.15">
      <c r="A31" s="1">
        <v>26</v>
      </c>
      <c r="B31" s="22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" customFormat="1" x14ac:dyDescent="0.15">
      <c r="A32" s="2">
        <v>27</v>
      </c>
      <c r="B32" s="20" t="s">
        <v>43</v>
      </c>
      <c r="C32" s="21">
        <f>SUM(C33:C36)</f>
        <v>107751133.47999999</v>
      </c>
      <c r="D32" s="21">
        <f t="shared" ref="D32:L32" si="5">SUM(D33:D36)</f>
        <v>465066.70999999996</v>
      </c>
      <c r="E32" s="21">
        <f t="shared" si="5"/>
        <v>160744.12</v>
      </c>
      <c r="F32" s="21">
        <f t="shared" si="5"/>
        <v>0</v>
      </c>
      <c r="G32" s="27">
        <f t="shared" si="5"/>
        <v>625810.83000000007</v>
      </c>
      <c r="H32" s="21">
        <f t="shared" si="5"/>
        <v>294597.76000000001</v>
      </c>
      <c r="I32" s="21">
        <f t="shared" si="5"/>
        <v>0</v>
      </c>
      <c r="J32" s="21">
        <f t="shared" si="5"/>
        <v>0</v>
      </c>
      <c r="K32" s="21">
        <f t="shared" si="5"/>
        <v>0</v>
      </c>
      <c r="L32" s="21">
        <f t="shared" si="5"/>
        <v>107580664.53</v>
      </c>
    </row>
    <row r="33" spans="1:12" ht="13.5" x14ac:dyDescent="0.15">
      <c r="A33" s="1">
        <v>28</v>
      </c>
      <c r="B33" s="28" t="s">
        <v>44</v>
      </c>
      <c r="C33" s="29">
        <v>49107570.019999996</v>
      </c>
      <c r="D33" s="29">
        <v>245900.15</v>
      </c>
      <c r="E33" s="29">
        <v>33098.160000000003</v>
      </c>
      <c r="F33" s="29">
        <v>0</v>
      </c>
      <c r="G33" s="24">
        <f>SUM(D33:F33)</f>
        <v>278998.31</v>
      </c>
      <c r="H33" s="29">
        <v>212206.67</v>
      </c>
      <c r="I33" s="29">
        <v>0</v>
      </c>
      <c r="J33" s="29">
        <v>0</v>
      </c>
      <c r="K33" s="29">
        <v>0</v>
      </c>
      <c r="L33" s="23">
        <v>49073876.539999999</v>
      </c>
    </row>
    <row r="34" spans="1:12" ht="13.5" x14ac:dyDescent="0.15">
      <c r="A34" s="1">
        <v>29</v>
      </c>
      <c r="B34" s="28" t="s">
        <v>45</v>
      </c>
      <c r="C34" s="29">
        <v>688642.54999999993</v>
      </c>
      <c r="D34" s="29">
        <v>3447.54</v>
      </c>
      <c r="E34" s="29">
        <v>436.46</v>
      </c>
      <c r="F34" s="29">
        <v>0</v>
      </c>
      <c r="G34" s="24">
        <f>SUM(D34:F34)</f>
        <v>3884</v>
      </c>
      <c r="H34" s="29">
        <v>3028.06</v>
      </c>
      <c r="I34" s="29">
        <v>0</v>
      </c>
      <c r="J34" s="29">
        <v>0</v>
      </c>
      <c r="K34" s="29">
        <v>0</v>
      </c>
      <c r="L34" s="23">
        <v>688223.07</v>
      </c>
    </row>
    <row r="35" spans="1:12" x14ac:dyDescent="0.15">
      <c r="A35" s="1">
        <v>30</v>
      </c>
      <c r="B35" s="22" t="s">
        <v>46</v>
      </c>
      <c r="C35" s="29">
        <v>57954920.910000004</v>
      </c>
      <c r="D35" s="29">
        <v>215719.02</v>
      </c>
      <c r="E35" s="29">
        <v>127209.5</v>
      </c>
      <c r="F35" s="29">
        <v>0</v>
      </c>
      <c r="G35" s="24">
        <f>SUM(D35:F35)</f>
        <v>342928.52</v>
      </c>
      <c r="H35" s="29">
        <v>79363.03</v>
      </c>
      <c r="I35" s="29">
        <v>0</v>
      </c>
      <c r="J35" s="29">
        <v>0</v>
      </c>
      <c r="K35" s="29">
        <v>0</v>
      </c>
      <c r="L35" s="23">
        <v>57818564.920000002</v>
      </c>
    </row>
    <row r="36" spans="1:12" x14ac:dyDescent="0.15">
      <c r="A36" s="1">
        <v>31</v>
      </c>
      <c r="B36" s="28" t="s">
        <v>47</v>
      </c>
      <c r="C36" s="29">
        <v>0</v>
      </c>
      <c r="D36" s="29">
        <v>0</v>
      </c>
      <c r="E36" s="29">
        <v>0</v>
      </c>
      <c r="F36" s="29">
        <v>0</v>
      </c>
      <c r="G36" s="24">
        <f>SUM(D36:F36)</f>
        <v>0</v>
      </c>
      <c r="H36" s="29">
        <v>0</v>
      </c>
      <c r="I36" s="29">
        <v>0</v>
      </c>
      <c r="J36" s="29">
        <v>0</v>
      </c>
      <c r="K36" s="29">
        <v>0</v>
      </c>
      <c r="L36" s="23">
        <v>0</v>
      </c>
    </row>
    <row r="37" spans="1:12" x14ac:dyDescent="0.15">
      <c r="A37" s="1">
        <v>32</v>
      </c>
      <c r="B37" s="22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2" customFormat="1" x14ac:dyDescent="0.15">
      <c r="A38" s="2">
        <v>33</v>
      </c>
      <c r="B38" s="20" t="s">
        <v>48</v>
      </c>
      <c r="C38" s="30">
        <f t="shared" ref="C38:L38" si="6">C40</f>
        <v>392056209.35000002</v>
      </c>
      <c r="D38" s="30">
        <f t="shared" si="6"/>
        <v>58554891.719999999</v>
      </c>
      <c r="E38" s="30">
        <f t="shared" si="6"/>
        <v>3950199.8</v>
      </c>
      <c r="F38" s="30">
        <f t="shared" si="6"/>
        <v>3000</v>
      </c>
      <c r="G38" s="30">
        <f t="shared" si="6"/>
        <v>62508091.519999996</v>
      </c>
      <c r="H38" s="30">
        <f t="shared" si="6"/>
        <v>-6182992.9400000004</v>
      </c>
      <c r="I38" s="30">
        <f t="shared" si="6"/>
        <v>0</v>
      </c>
      <c r="J38" s="30">
        <f t="shared" si="6"/>
        <v>0</v>
      </c>
      <c r="K38" s="30">
        <f t="shared" si="6"/>
        <v>0</v>
      </c>
      <c r="L38" s="30">
        <f t="shared" si="6"/>
        <v>327318324.69</v>
      </c>
    </row>
    <row r="39" spans="1:12" s="2" customFormat="1" x14ac:dyDescent="0.15">
      <c r="A39" s="2">
        <v>34</v>
      </c>
      <c r="B39" s="2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s="2" customFormat="1" x14ac:dyDescent="0.15">
      <c r="A40" s="2">
        <v>35</v>
      </c>
      <c r="B40" s="20" t="s">
        <v>49</v>
      </c>
      <c r="C40" s="21">
        <f>SUM(C41:C44)</f>
        <v>392056209.35000002</v>
      </c>
      <c r="D40" s="21">
        <f t="shared" ref="D40:L40" si="7">SUM(D41:D44)</f>
        <v>58554891.719999999</v>
      </c>
      <c r="E40" s="21">
        <f t="shared" si="7"/>
        <v>3950199.8</v>
      </c>
      <c r="F40" s="21">
        <f t="shared" si="7"/>
        <v>3000</v>
      </c>
      <c r="G40" s="30">
        <f t="shared" si="7"/>
        <v>62508091.519999996</v>
      </c>
      <c r="H40" s="21">
        <f t="shared" si="7"/>
        <v>-6182992.9400000004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327318324.69</v>
      </c>
    </row>
    <row r="41" spans="1:12" x14ac:dyDescent="0.15">
      <c r="A41" s="1">
        <v>36</v>
      </c>
      <c r="B41" s="22" t="s">
        <v>50</v>
      </c>
      <c r="C41" s="23">
        <v>78881904.13000001</v>
      </c>
      <c r="D41" s="23">
        <v>39399236.549999997</v>
      </c>
      <c r="E41" s="23">
        <v>1771493.36</v>
      </c>
      <c r="F41" s="23">
        <v>0</v>
      </c>
      <c r="G41" s="24">
        <f>SUM(D41:F41)</f>
        <v>41170729.909999996</v>
      </c>
      <c r="H41" s="23">
        <v>-734366.29</v>
      </c>
      <c r="I41" s="23">
        <v>0</v>
      </c>
      <c r="J41" s="23">
        <v>0</v>
      </c>
      <c r="K41" s="23">
        <v>0</v>
      </c>
      <c r="L41" s="23">
        <v>38748301.289999999</v>
      </c>
    </row>
    <row r="42" spans="1:12" x14ac:dyDescent="0.15">
      <c r="A42" s="1">
        <v>37</v>
      </c>
      <c r="B42" s="22" t="s">
        <v>51</v>
      </c>
      <c r="C42" s="23">
        <v>97229538.99000001</v>
      </c>
      <c r="D42" s="23">
        <v>19155655.170000002</v>
      </c>
      <c r="E42" s="23">
        <v>2178706.44</v>
      </c>
      <c r="F42" s="23">
        <v>0</v>
      </c>
      <c r="G42" s="24">
        <f>SUM(D42:F42)</f>
        <v>21334361.610000003</v>
      </c>
      <c r="H42" s="23">
        <v>-1656266.45</v>
      </c>
      <c r="I42" s="23">
        <v>0</v>
      </c>
      <c r="J42" s="23">
        <v>0</v>
      </c>
      <c r="K42" s="23">
        <v>0</v>
      </c>
      <c r="L42" s="23">
        <v>76417617.370000005</v>
      </c>
    </row>
    <row r="43" spans="1:12" x14ac:dyDescent="0.15">
      <c r="A43" s="1">
        <v>38</v>
      </c>
      <c r="B43" s="22" t="s">
        <v>52</v>
      </c>
      <c r="C43" s="23">
        <v>215944766.23000002</v>
      </c>
      <c r="D43" s="23">
        <v>0</v>
      </c>
      <c r="E43" s="23">
        <v>0</v>
      </c>
      <c r="F43" s="23">
        <v>0</v>
      </c>
      <c r="G43" s="24">
        <f>SUM(D43:F43)</f>
        <v>0</v>
      </c>
      <c r="H43" s="23">
        <v>-3792360.2</v>
      </c>
      <c r="I43" s="23">
        <v>0</v>
      </c>
      <c r="J43" s="23">
        <v>0</v>
      </c>
      <c r="K43" s="23">
        <v>0</v>
      </c>
      <c r="L43" s="23">
        <v>212152406.03</v>
      </c>
    </row>
    <row r="44" spans="1:12" ht="13.5" thickBot="1" x14ac:dyDescent="0.2">
      <c r="B44" s="22" t="s">
        <v>53</v>
      </c>
      <c r="C44" s="23">
        <v>0</v>
      </c>
      <c r="D44" s="23">
        <v>0</v>
      </c>
      <c r="E44" s="23">
        <v>0</v>
      </c>
      <c r="F44" s="23">
        <v>3000</v>
      </c>
      <c r="G44" s="23">
        <f>SUM(D44:F44)</f>
        <v>3000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2" s="2" customFormat="1" ht="25.15" customHeight="1" thickBot="1" x14ac:dyDescent="0.2">
      <c r="B45" s="31" t="s">
        <v>11</v>
      </c>
      <c r="C45" s="32">
        <f>C11+C38</f>
        <v>28039918193.209995</v>
      </c>
      <c r="D45" s="32">
        <f>D11+D38</f>
        <v>390571621.33000004</v>
      </c>
      <c r="E45" s="32">
        <f>E11+E38</f>
        <v>185940619.31000003</v>
      </c>
      <c r="F45" s="32">
        <f>F11+F38</f>
        <v>426739.22</v>
      </c>
      <c r="G45" s="32">
        <f>G38+G11</f>
        <v>576938979.86000001</v>
      </c>
      <c r="H45" s="32">
        <f>H38+H11</f>
        <v>47945141.390000001</v>
      </c>
      <c r="I45" s="32">
        <f>I38+I11</f>
        <v>104420716.86</v>
      </c>
      <c r="J45" s="32">
        <f>J38+J11</f>
        <v>1005344.26</v>
      </c>
      <c r="K45" s="32">
        <f>K38+K11</f>
        <v>157896.64000000001</v>
      </c>
      <c r="L45" s="32">
        <f>L11+L38</f>
        <v>27802559877.749992</v>
      </c>
    </row>
    <row r="46" spans="1:12" ht="13.5" customHeight="1" x14ac:dyDescent="0.15">
      <c r="B46" s="33"/>
      <c r="D46" s="42"/>
      <c r="E46" s="42"/>
      <c r="I46" s="1"/>
    </row>
    <row r="47" spans="1:12" ht="13.5" customHeight="1" x14ac:dyDescent="0.15">
      <c r="I47" s="1"/>
    </row>
    <row r="48" spans="1:12" x14ac:dyDescent="0.15">
      <c r="I48" s="1"/>
    </row>
    <row r="49" spans="2:12" ht="18.75" x14ac:dyDescent="0.15">
      <c r="B49" s="43" t="s">
        <v>65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2:12" x14ac:dyDescent="0.15">
      <c r="B50" s="5"/>
      <c r="C50" s="6"/>
      <c r="D50" s="6"/>
      <c r="E50" s="6"/>
      <c r="F50" s="6"/>
      <c r="G50" s="6"/>
      <c r="H50" s="6"/>
      <c r="I50" s="6"/>
      <c r="J50" s="4"/>
      <c r="K50" s="4"/>
      <c r="L50" s="6"/>
    </row>
    <row r="51" spans="2:12" ht="18" x14ac:dyDescent="0.15">
      <c r="B51" s="5"/>
      <c r="C51" s="2"/>
      <c r="D51" s="2"/>
      <c r="G51" s="3"/>
      <c r="H51" s="3"/>
      <c r="I51" s="4"/>
      <c r="J51" s="4"/>
      <c r="K51" s="3"/>
      <c r="L51" s="7"/>
    </row>
    <row r="52" spans="2:12" ht="13.5" thickBot="1" x14ac:dyDescent="0.2">
      <c r="B52" s="8"/>
      <c r="C52" s="9"/>
      <c r="D52" s="9"/>
      <c r="E52" s="9"/>
      <c r="F52" s="9"/>
      <c r="G52" s="2"/>
      <c r="H52" s="15"/>
      <c r="I52" s="9"/>
      <c r="J52" s="4"/>
      <c r="K52" s="4"/>
      <c r="L52" s="9" t="s">
        <v>1</v>
      </c>
    </row>
    <row r="53" spans="2:12" ht="13.5" thickBot="1" x14ac:dyDescent="0.2">
      <c r="B53" s="44" t="s">
        <v>2</v>
      </c>
      <c r="C53" s="47" t="s">
        <v>3</v>
      </c>
      <c r="D53" s="49" t="s">
        <v>4</v>
      </c>
      <c r="E53" s="50"/>
      <c r="F53" s="50"/>
      <c r="G53" s="51"/>
      <c r="H53" s="55" t="s">
        <v>5</v>
      </c>
      <c r="I53" s="56"/>
      <c r="J53" s="56"/>
      <c r="K53" s="56"/>
      <c r="L53" s="47" t="s">
        <v>3</v>
      </c>
    </row>
    <row r="54" spans="2:12" ht="13.5" thickBot="1" x14ac:dyDescent="0.2">
      <c r="B54" s="45"/>
      <c r="C54" s="48"/>
      <c r="D54" s="52"/>
      <c r="E54" s="53"/>
      <c r="F54" s="53"/>
      <c r="G54" s="54"/>
      <c r="H54" s="52" t="s">
        <v>6</v>
      </c>
      <c r="I54" s="53"/>
      <c r="J54" s="54"/>
      <c r="K54" s="11" t="s">
        <v>7</v>
      </c>
      <c r="L54" s="48"/>
    </row>
    <row r="55" spans="2:12" ht="45.75" thickBot="1" x14ac:dyDescent="0.2">
      <c r="B55" s="45"/>
      <c r="C55" s="13">
        <v>43465</v>
      </c>
      <c r="D55" s="14" t="s">
        <v>8</v>
      </c>
      <c r="E55" s="14" t="s">
        <v>9</v>
      </c>
      <c r="F55" s="14" t="s">
        <v>10</v>
      </c>
      <c r="G55" s="14" t="s">
        <v>11</v>
      </c>
      <c r="H55" s="11" t="s">
        <v>12</v>
      </c>
      <c r="I55" s="11" t="s">
        <v>64</v>
      </c>
      <c r="J55" s="11" t="s">
        <v>63</v>
      </c>
      <c r="K55" s="11" t="s">
        <v>62</v>
      </c>
      <c r="L55" s="13">
        <v>43677</v>
      </c>
    </row>
    <row r="56" spans="2:12" s="3" customFormat="1" ht="13.5" thickBot="1" x14ac:dyDescent="0.2">
      <c r="B56" s="46"/>
      <c r="C56" s="16" t="s">
        <v>16</v>
      </c>
      <c r="D56" s="16" t="s">
        <v>17</v>
      </c>
      <c r="E56" s="16" t="s">
        <v>18</v>
      </c>
      <c r="F56" s="16" t="s">
        <v>19</v>
      </c>
      <c r="G56" s="16" t="s">
        <v>20</v>
      </c>
      <c r="H56" s="11" t="s">
        <v>21</v>
      </c>
      <c r="I56" s="11" t="s">
        <v>22</v>
      </c>
      <c r="J56" s="11" t="s">
        <v>23</v>
      </c>
      <c r="K56" s="11" t="s">
        <v>24</v>
      </c>
      <c r="L56" s="16" t="s">
        <v>25</v>
      </c>
    </row>
    <row r="57" spans="2:12" s="3" customFormat="1" x14ac:dyDescent="0.15">
      <c r="B57" s="17"/>
      <c r="C57" s="18" t="s">
        <v>26</v>
      </c>
      <c r="D57" s="19"/>
      <c r="E57" s="19"/>
      <c r="F57" s="19"/>
      <c r="G57" s="19"/>
      <c r="H57" s="19"/>
      <c r="I57" s="19"/>
      <c r="J57" s="19"/>
      <c r="K57" s="19"/>
      <c r="L57" s="19"/>
    </row>
    <row r="58" spans="2:12" s="3" customFormat="1" x14ac:dyDescent="0.15">
      <c r="B58" s="20" t="s">
        <v>27</v>
      </c>
      <c r="C58" s="21">
        <f t="shared" ref="C58:L58" si="8">C60+C65+C71+C75+C79</f>
        <v>28218804796.279999</v>
      </c>
      <c r="D58" s="21">
        <f t="shared" si="8"/>
        <v>1185961317.5</v>
      </c>
      <c r="E58" s="21">
        <f t="shared" si="8"/>
        <v>653094488.56000006</v>
      </c>
      <c r="F58" s="21">
        <f t="shared" si="8"/>
        <v>2091391.13</v>
      </c>
      <c r="G58" s="21">
        <f t="shared" si="8"/>
        <v>1841147197.1900001</v>
      </c>
      <c r="H58" s="21">
        <f t="shared" si="8"/>
        <v>327237894.89999998</v>
      </c>
      <c r="I58" s="21">
        <f t="shared" si="8"/>
        <v>110949645.63</v>
      </c>
      <c r="J58" s="21">
        <f t="shared" si="8"/>
        <v>47098103.740000002</v>
      </c>
      <c r="K58" s="21">
        <f t="shared" si="8"/>
        <v>42887569.990000002</v>
      </c>
      <c r="L58" s="21">
        <f t="shared" si="8"/>
        <v>27475241553.059998</v>
      </c>
    </row>
    <row r="59" spans="2:12" s="3" customFormat="1" x14ac:dyDescent="0.15">
      <c r="B59" s="22"/>
      <c r="C59" s="23">
        <v>0</v>
      </c>
      <c r="D59" s="23"/>
      <c r="E59" s="23"/>
      <c r="F59" s="23"/>
      <c r="G59" s="23"/>
      <c r="H59" s="23"/>
      <c r="I59" s="23"/>
      <c r="J59" s="23"/>
      <c r="K59" s="23"/>
      <c r="L59" s="23"/>
    </row>
    <row r="60" spans="2:12" s="3" customFormat="1" x14ac:dyDescent="0.15">
      <c r="B60" s="20" t="s">
        <v>28</v>
      </c>
      <c r="C60" s="21">
        <f t="shared" ref="C60:L60" si="9">SUM(C61:C63)</f>
        <v>27826008333.450001</v>
      </c>
      <c r="D60" s="21">
        <f t="shared" si="9"/>
        <v>1164776673.1800001</v>
      </c>
      <c r="E60" s="21">
        <f t="shared" si="9"/>
        <v>642073359.31000006</v>
      </c>
      <c r="F60" s="21">
        <f t="shared" si="9"/>
        <v>1504761.93</v>
      </c>
      <c r="G60" s="21">
        <f t="shared" si="9"/>
        <v>1808354794.4200001</v>
      </c>
      <c r="H60" s="21">
        <f t="shared" si="9"/>
        <v>327605414.40999997</v>
      </c>
      <c r="I60" s="21">
        <f t="shared" si="9"/>
        <v>0</v>
      </c>
      <c r="J60" s="21">
        <f t="shared" si="9"/>
        <v>6056267.4400000013</v>
      </c>
      <c r="K60" s="21">
        <f t="shared" si="9"/>
        <v>1969026.42</v>
      </c>
      <c r="L60" s="21">
        <f t="shared" si="9"/>
        <v>26992924315.700001</v>
      </c>
    </row>
    <row r="61" spans="2:12" s="3" customFormat="1" x14ac:dyDescent="0.15">
      <c r="B61" s="22" t="s">
        <v>29</v>
      </c>
      <c r="C61" s="23">
        <v>52304770.710000001</v>
      </c>
      <c r="D61" s="23">
        <v>0</v>
      </c>
      <c r="E61" s="23">
        <v>1293737.82</v>
      </c>
      <c r="F61" s="23">
        <v>52105.61</v>
      </c>
      <c r="G61" s="24">
        <f>SUM(D61:F61)</f>
        <v>1345843.4300000002</v>
      </c>
      <c r="H61" s="23">
        <v>-1428162.6800000002</v>
      </c>
      <c r="I61" s="23">
        <v>0</v>
      </c>
      <c r="J61" s="23">
        <v>0</v>
      </c>
      <c r="K61" s="23">
        <v>0</v>
      </c>
      <c r="L61" s="23">
        <f>C61-D61+H61+I61+J61-K61</f>
        <v>50876608.030000001</v>
      </c>
    </row>
    <row r="62" spans="2:12" s="3" customFormat="1" x14ac:dyDescent="0.15">
      <c r="B62" s="22" t="s">
        <v>30</v>
      </c>
      <c r="C62" s="23">
        <v>446741785.51999998</v>
      </c>
      <c r="D62" s="23">
        <v>41190287.449999996</v>
      </c>
      <c r="E62" s="23">
        <v>3946791.3200000008</v>
      </c>
      <c r="F62" s="23">
        <v>250291.63</v>
      </c>
      <c r="G62" s="24">
        <f>SUM(D62:F62)</f>
        <v>45387370.399999999</v>
      </c>
      <c r="H62" s="23">
        <v>-9.9999999999999967E-3</v>
      </c>
      <c r="I62" s="23">
        <v>0</v>
      </c>
      <c r="J62" s="23">
        <v>6056267.4400000013</v>
      </c>
      <c r="K62" s="23">
        <v>1969026.42</v>
      </c>
      <c r="L62" s="23">
        <f>C62-D62+H62+I62+J62-K62</f>
        <v>409638739.07999998</v>
      </c>
    </row>
    <row r="63" spans="2:12" s="3" customFormat="1" x14ac:dyDescent="0.15">
      <c r="B63" s="22" t="s">
        <v>61</v>
      </c>
      <c r="C63" s="23">
        <v>27326961777.220001</v>
      </c>
      <c r="D63" s="23">
        <v>1123586385.73</v>
      </c>
      <c r="E63" s="23">
        <v>636832830.17000008</v>
      </c>
      <c r="F63" s="23">
        <v>1202364.69</v>
      </c>
      <c r="G63" s="24">
        <f>SUM(D63:F63)</f>
        <v>1761621580.5900002</v>
      </c>
      <c r="H63" s="23">
        <v>329033577.09999996</v>
      </c>
      <c r="I63" s="23">
        <v>0</v>
      </c>
      <c r="J63" s="23">
        <v>0</v>
      </c>
      <c r="K63" s="23">
        <v>0</v>
      </c>
      <c r="L63" s="23">
        <f>C63-D63+H63+I63+J63-K63</f>
        <v>26532408968.59</v>
      </c>
    </row>
    <row r="64" spans="2:12" x14ac:dyDescent="0.15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2:12" x14ac:dyDescent="0.15">
      <c r="B65" s="20" t="s">
        <v>32</v>
      </c>
      <c r="C65" s="21">
        <f t="shared" ref="C65:L65" si="10">SUM(C66:C69)</f>
        <v>79991235.069999993</v>
      </c>
      <c r="D65" s="21">
        <f t="shared" si="10"/>
        <v>3185822.29</v>
      </c>
      <c r="E65" s="21">
        <f t="shared" si="10"/>
        <v>1450335.29</v>
      </c>
      <c r="F65" s="21">
        <f t="shared" si="10"/>
        <v>241986.34000000003</v>
      </c>
      <c r="G65" s="21">
        <f t="shared" si="10"/>
        <v>4878143.919999999</v>
      </c>
      <c r="H65" s="21">
        <f t="shared" si="10"/>
        <v>-2173229.09</v>
      </c>
      <c r="I65" s="21">
        <f t="shared" si="10"/>
        <v>0</v>
      </c>
      <c r="J65" s="21">
        <f t="shared" si="10"/>
        <v>40501051.170000002</v>
      </c>
      <c r="K65" s="21">
        <f t="shared" si="10"/>
        <v>40501051.170000002</v>
      </c>
      <c r="L65" s="21">
        <f t="shared" si="10"/>
        <v>74632183.689999983</v>
      </c>
    </row>
    <row r="66" spans="2:12" x14ac:dyDescent="0.15">
      <c r="B66" s="22" t="s">
        <v>33</v>
      </c>
      <c r="C66" s="23">
        <v>69970714.069999993</v>
      </c>
      <c r="D66" s="23">
        <v>1341777.2</v>
      </c>
      <c r="E66" s="23">
        <v>535662.44999999995</v>
      </c>
      <c r="F66" s="23">
        <v>44958.63</v>
      </c>
      <c r="G66" s="24">
        <f>SUM(D66:F66)</f>
        <v>1922398.2799999998</v>
      </c>
      <c r="H66" s="23">
        <v>-795600.98000000021</v>
      </c>
      <c r="I66" s="23">
        <v>0</v>
      </c>
      <c r="J66" s="23">
        <v>0</v>
      </c>
      <c r="K66" s="23">
        <v>40501051.170000002</v>
      </c>
      <c r="L66" s="23">
        <f>C66-D66+H66+I66+J66-K66</f>
        <v>27332284.719999984</v>
      </c>
    </row>
    <row r="67" spans="2:12" x14ac:dyDescent="0.15">
      <c r="B67" s="22" t="s">
        <v>34</v>
      </c>
      <c r="C67" s="23">
        <v>0</v>
      </c>
      <c r="D67" s="23">
        <v>1844045.09</v>
      </c>
      <c r="E67" s="23">
        <v>736177.15</v>
      </c>
      <c r="F67" s="23">
        <v>61788.01</v>
      </c>
      <c r="G67" s="24">
        <f>SUM(D67:F67)</f>
        <v>2642010.25</v>
      </c>
      <c r="H67" s="23">
        <v>-1093418.5299999998</v>
      </c>
      <c r="I67" s="23">
        <v>0</v>
      </c>
      <c r="J67" s="23">
        <v>40501051.170000002</v>
      </c>
      <c r="K67" s="23">
        <v>0</v>
      </c>
      <c r="L67" s="23">
        <f>C67-D67+H67+I67+J67-K67</f>
        <v>37563587.550000004</v>
      </c>
    </row>
    <row r="68" spans="2:12" x14ac:dyDescent="0.15">
      <c r="B68" s="22" t="s">
        <v>35</v>
      </c>
      <c r="C68" s="23">
        <v>10020521</v>
      </c>
      <c r="D68" s="23">
        <v>0</v>
      </c>
      <c r="E68" s="23">
        <v>178495.69</v>
      </c>
      <c r="F68" s="23">
        <v>132239.70000000001</v>
      </c>
      <c r="G68" s="24">
        <f>SUM(D68:F68)</f>
        <v>310735.39</v>
      </c>
      <c r="H68" s="23">
        <v>-284209.57999999996</v>
      </c>
      <c r="I68" s="23">
        <v>0</v>
      </c>
      <c r="J68" s="23">
        <v>0</v>
      </c>
      <c r="K68" s="23">
        <v>0</v>
      </c>
      <c r="L68" s="23">
        <f>C68-D68+H68+I68+J68-K68</f>
        <v>9736311.4199999999</v>
      </c>
    </row>
    <row r="69" spans="2:12" x14ac:dyDescent="0.15">
      <c r="B69" s="22" t="s">
        <v>36</v>
      </c>
      <c r="C69" s="23">
        <v>0</v>
      </c>
      <c r="D69" s="23">
        <v>0</v>
      </c>
      <c r="E69" s="23">
        <v>0</v>
      </c>
      <c r="F69" s="23">
        <v>3000</v>
      </c>
      <c r="G69" s="24">
        <f>SUM(D69:F69)</f>
        <v>3000</v>
      </c>
      <c r="H69" s="23">
        <v>0</v>
      </c>
      <c r="I69" s="23">
        <v>0</v>
      </c>
      <c r="J69" s="23">
        <v>0</v>
      </c>
      <c r="K69" s="23">
        <v>0</v>
      </c>
      <c r="L69" s="23">
        <f>C69-D69+H69+I69+J69-K69</f>
        <v>0</v>
      </c>
    </row>
    <row r="70" spans="2:12" x14ac:dyDescent="0.1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2:12" x14ac:dyDescent="0.15">
      <c r="B71" s="20" t="s">
        <v>37</v>
      </c>
      <c r="C71" s="21">
        <f t="shared" ref="C71:L71" si="11">SUM(C72:C73)</f>
        <v>73357110.120000005</v>
      </c>
      <c r="D71" s="21">
        <f t="shared" si="11"/>
        <v>14743151.739999998</v>
      </c>
      <c r="E71" s="21">
        <f t="shared" si="11"/>
        <v>2976656.4899999993</v>
      </c>
      <c r="F71" s="21">
        <f t="shared" si="11"/>
        <v>0</v>
      </c>
      <c r="G71" s="21">
        <f t="shared" si="11"/>
        <v>17719808.229999997</v>
      </c>
      <c r="H71" s="21">
        <f t="shared" si="11"/>
        <v>0</v>
      </c>
      <c r="I71" s="21">
        <f t="shared" si="11"/>
        <v>10949645.630000003</v>
      </c>
      <c r="J71" s="21">
        <f t="shared" si="11"/>
        <v>540785.13</v>
      </c>
      <c r="K71" s="21">
        <f t="shared" si="11"/>
        <v>0</v>
      </c>
      <c r="L71" s="21">
        <f t="shared" si="11"/>
        <v>70104389.140000015</v>
      </c>
    </row>
    <row r="72" spans="2:12" ht="15.75" x14ac:dyDescent="0.15">
      <c r="B72" s="22" t="s">
        <v>38</v>
      </c>
      <c r="C72" s="23">
        <v>4101069.82</v>
      </c>
      <c r="D72" s="23">
        <v>4088261.84</v>
      </c>
      <c r="E72" s="23">
        <v>29999.67</v>
      </c>
      <c r="F72" s="23">
        <v>0</v>
      </c>
      <c r="G72" s="24">
        <f>SUM(D72:F72)</f>
        <v>4118261.51</v>
      </c>
      <c r="H72" s="23">
        <v>0</v>
      </c>
      <c r="I72" s="23">
        <v>0</v>
      </c>
      <c r="J72" s="23">
        <v>-12807.98</v>
      </c>
      <c r="K72" s="23">
        <v>0</v>
      </c>
      <c r="L72" s="39">
        <f>C72-D72+H72+I72+J72-K72</f>
        <v>-1.8189894035458565E-11</v>
      </c>
    </row>
    <row r="73" spans="2:12" x14ac:dyDescent="0.15">
      <c r="B73" s="22" t="s">
        <v>39</v>
      </c>
      <c r="C73" s="23">
        <v>69256040.300000012</v>
      </c>
      <c r="D73" s="23">
        <v>10654889.899999999</v>
      </c>
      <c r="E73" s="23">
        <v>2946656.8199999994</v>
      </c>
      <c r="F73" s="23">
        <v>0</v>
      </c>
      <c r="G73" s="24">
        <f>SUM(D73:F73)</f>
        <v>13601546.719999999</v>
      </c>
      <c r="H73" s="23">
        <v>0</v>
      </c>
      <c r="I73" s="23">
        <v>10949645.630000003</v>
      </c>
      <c r="J73" s="23">
        <v>553593.11</v>
      </c>
      <c r="K73" s="23">
        <v>0</v>
      </c>
      <c r="L73" s="23">
        <f>C73-D73+H73+I73+J73-K73</f>
        <v>70104389.140000015</v>
      </c>
    </row>
    <row r="74" spans="2:12" x14ac:dyDescent="0.15">
      <c r="B74" s="22"/>
      <c r="C74" s="24"/>
      <c r="D74" s="23"/>
      <c r="E74" s="23"/>
      <c r="F74" s="23"/>
      <c r="G74" s="24"/>
      <c r="H74" s="23"/>
      <c r="I74" s="23"/>
      <c r="J74" s="23"/>
      <c r="K74" s="23"/>
      <c r="L74" s="24"/>
    </row>
    <row r="75" spans="2:12" x14ac:dyDescent="0.15">
      <c r="B75" s="20" t="s">
        <v>60</v>
      </c>
      <c r="C75" s="21">
        <f t="shared" ref="C75:L75" si="12">SUM(C76:C77)</f>
        <v>130000000</v>
      </c>
      <c r="D75" s="21">
        <f t="shared" si="12"/>
        <v>0</v>
      </c>
      <c r="E75" s="21">
        <f t="shared" si="12"/>
        <v>5517877.2300000004</v>
      </c>
      <c r="F75" s="21">
        <f t="shared" si="12"/>
        <v>344642.86</v>
      </c>
      <c r="G75" s="21">
        <f t="shared" si="12"/>
        <v>5862520.0899999999</v>
      </c>
      <c r="H75" s="21">
        <f t="shared" si="12"/>
        <v>0</v>
      </c>
      <c r="I75" s="21">
        <f t="shared" si="12"/>
        <v>100000000</v>
      </c>
      <c r="J75" s="21">
        <f t="shared" si="12"/>
        <v>0</v>
      </c>
      <c r="K75" s="21">
        <f t="shared" si="12"/>
        <v>0</v>
      </c>
      <c r="L75" s="21">
        <f t="shared" si="12"/>
        <v>230000000</v>
      </c>
    </row>
    <row r="76" spans="2:12" ht="13.5" x14ac:dyDescent="0.15">
      <c r="B76" s="28" t="s">
        <v>66</v>
      </c>
      <c r="C76" s="23">
        <v>30000000</v>
      </c>
      <c r="D76" s="23">
        <v>0</v>
      </c>
      <c r="E76" s="23">
        <v>1258941.83</v>
      </c>
      <c r="F76" s="23">
        <v>357.14</v>
      </c>
      <c r="G76" s="24">
        <f>SUM(D76:F76)</f>
        <v>1259298.97</v>
      </c>
      <c r="H76" s="23">
        <v>0</v>
      </c>
      <c r="I76" s="23">
        <v>0</v>
      </c>
      <c r="J76" s="23">
        <v>0</v>
      </c>
      <c r="K76" s="23">
        <v>0</v>
      </c>
      <c r="L76" s="23">
        <f>C76-D76+H76+I76+J76-K76</f>
        <v>30000000</v>
      </c>
    </row>
    <row r="77" spans="2:12" ht="13.5" x14ac:dyDescent="0.15">
      <c r="B77" s="28" t="s">
        <v>67</v>
      </c>
      <c r="C77" s="23">
        <v>100000000</v>
      </c>
      <c r="D77" s="23">
        <v>0</v>
      </c>
      <c r="E77" s="23">
        <v>4258935.4000000004</v>
      </c>
      <c r="F77" s="23">
        <v>344285.72</v>
      </c>
      <c r="G77" s="24">
        <f>SUM(D77:F77)</f>
        <v>4603221.12</v>
      </c>
      <c r="H77" s="23">
        <v>0</v>
      </c>
      <c r="I77" s="23">
        <v>100000000</v>
      </c>
      <c r="J77" s="23">
        <v>0</v>
      </c>
      <c r="K77" s="23">
        <v>0</v>
      </c>
      <c r="L77" s="23">
        <f>C77-D77+H77+I77+J77-K77</f>
        <v>200000000</v>
      </c>
    </row>
    <row r="78" spans="2:12" x14ac:dyDescent="0.15">
      <c r="B78" s="22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x14ac:dyDescent="0.15">
      <c r="B79" s="20" t="s">
        <v>43</v>
      </c>
      <c r="C79" s="21">
        <f t="shared" ref="C79:L79" si="13">SUM(C80:C83)</f>
        <v>109448117.64</v>
      </c>
      <c r="D79" s="21">
        <f t="shared" si="13"/>
        <v>3255670.29</v>
      </c>
      <c r="E79" s="21">
        <f t="shared" si="13"/>
        <v>1076260.24</v>
      </c>
      <c r="F79" s="21">
        <f t="shared" si="13"/>
        <v>0</v>
      </c>
      <c r="G79" s="27">
        <f t="shared" si="13"/>
        <v>4331930.5299999993</v>
      </c>
      <c r="H79" s="21">
        <f t="shared" si="13"/>
        <v>1805709.58</v>
      </c>
      <c r="I79" s="21">
        <f t="shared" si="13"/>
        <v>0</v>
      </c>
      <c r="J79" s="21">
        <f t="shared" si="13"/>
        <v>0</v>
      </c>
      <c r="K79" s="21">
        <f t="shared" si="13"/>
        <v>417492.4</v>
      </c>
      <c r="L79" s="21">
        <f t="shared" si="13"/>
        <v>107580664.53</v>
      </c>
    </row>
    <row r="80" spans="2:12" ht="13.5" x14ac:dyDescent="0.15">
      <c r="B80" s="28" t="s">
        <v>59</v>
      </c>
      <c r="C80" s="23">
        <v>49886677</v>
      </c>
      <c r="D80" s="29">
        <v>1721504.3699999999</v>
      </c>
      <c r="E80" s="29">
        <v>205816.74</v>
      </c>
      <c r="F80" s="29">
        <v>0</v>
      </c>
      <c r="G80" s="24">
        <f>SUM(D80:F80)</f>
        <v>1927321.1099999999</v>
      </c>
      <c r="H80" s="29">
        <v>1326196.31</v>
      </c>
      <c r="I80" s="29">
        <v>0</v>
      </c>
      <c r="J80" s="29">
        <v>0</v>
      </c>
      <c r="K80" s="29">
        <v>417492.4</v>
      </c>
      <c r="L80" s="29">
        <f>C80-D80+H80+I80+J80-K80</f>
        <v>49073876.540000007</v>
      </c>
    </row>
    <row r="81" spans="2:12" ht="13.5" x14ac:dyDescent="0.15">
      <c r="B81" s="38" t="s">
        <v>58</v>
      </c>
      <c r="C81" s="36">
        <v>692798.67999999993</v>
      </c>
      <c r="D81" s="36">
        <v>24132.780000000002</v>
      </c>
      <c r="E81" s="29">
        <v>2692.21</v>
      </c>
      <c r="F81" s="36">
        <v>0</v>
      </c>
      <c r="G81" s="37">
        <f>SUM(D81:F81)</f>
        <v>26824.99</v>
      </c>
      <c r="H81" s="36">
        <v>19557.170000000002</v>
      </c>
      <c r="I81" s="36">
        <v>0</v>
      </c>
      <c r="J81" s="36">
        <v>0</v>
      </c>
      <c r="K81" s="36">
        <v>0</v>
      </c>
      <c r="L81" s="36">
        <f>C81-D81+H81+I81+J81-K81</f>
        <v>688223.07</v>
      </c>
    </row>
    <row r="82" spans="2:12" x14ac:dyDescent="0.15">
      <c r="B82" s="22" t="s">
        <v>46</v>
      </c>
      <c r="C82" s="29">
        <v>58868641.960000001</v>
      </c>
      <c r="D82" s="29">
        <v>1510033.14</v>
      </c>
      <c r="E82" s="29">
        <v>867751.29</v>
      </c>
      <c r="F82" s="29">
        <v>0</v>
      </c>
      <c r="G82" s="24">
        <f>SUM(D82:F82)</f>
        <v>2377784.4299999997</v>
      </c>
      <c r="H82" s="29">
        <v>459956.1</v>
      </c>
      <c r="I82" s="29">
        <v>0</v>
      </c>
      <c r="J82" s="29">
        <v>0</v>
      </c>
      <c r="K82" s="29">
        <v>0</v>
      </c>
      <c r="L82" s="29">
        <f>C82-D82+H82+I82+J82-K82</f>
        <v>57818564.920000002</v>
      </c>
    </row>
    <row r="83" spans="2:12" x14ac:dyDescent="0.15">
      <c r="B83" s="28" t="s">
        <v>47</v>
      </c>
      <c r="C83" s="29">
        <v>0</v>
      </c>
      <c r="D83" s="29">
        <v>0</v>
      </c>
      <c r="E83" s="29">
        <v>0</v>
      </c>
      <c r="F83" s="29">
        <v>0</v>
      </c>
      <c r="G83" s="24">
        <v>0</v>
      </c>
      <c r="H83" s="29">
        <v>0</v>
      </c>
      <c r="I83" s="29">
        <v>0</v>
      </c>
      <c r="J83" s="29">
        <v>0</v>
      </c>
      <c r="K83" s="29">
        <v>0</v>
      </c>
      <c r="L83" s="23">
        <v>0</v>
      </c>
    </row>
    <row r="84" spans="2:12" x14ac:dyDescent="0.15">
      <c r="B84" s="22"/>
      <c r="C84" s="29"/>
      <c r="D84" s="29"/>
      <c r="E84" s="29"/>
      <c r="F84" s="29"/>
      <c r="G84" s="24"/>
      <c r="H84" s="29"/>
      <c r="I84" s="29"/>
      <c r="J84" s="29"/>
      <c r="K84" s="29"/>
      <c r="L84" s="29"/>
    </row>
    <row r="85" spans="2:12" x14ac:dyDescent="0.15">
      <c r="B85" s="20" t="s">
        <v>48</v>
      </c>
      <c r="C85" s="30">
        <f t="shared" ref="C85:L85" si="14">C87</f>
        <v>466873165.20000005</v>
      </c>
      <c r="D85" s="30">
        <f t="shared" si="14"/>
        <v>126851625.65000001</v>
      </c>
      <c r="E85" s="30">
        <f t="shared" si="14"/>
        <v>13121283.279999999</v>
      </c>
      <c r="F85" s="30">
        <f t="shared" si="14"/>
        <v>3000</v>
      </c>
      <c r="G85" s="30">
        <f t="shared" si="14"/>
        <v>139975908.93000001</v>
      </c>
      <c r="H85" s="30">
        <f t="shared" si="14"/>
        <v>-12703214.859999999</v>
      </c>
      <c r="I85" s="30">
        <f t="shared" si="14"/>
        <v>0</v>
      </c>
      <c r="J85" s="30">
        <f t="shared" si="14"/>
        <v>0</v>
      </c>
      <c r="K85" s="30">
        <f t="shared" si="14"/>
        <v>0</v>
      </c>
      <c r="L85" s="30">
        <f t="shared" si="14"/>
        <v>327318324.69</v>
      </c>
    </row>
    <row r="86" spans="2:12" x14ac:dyDescent="0.15">
      <c r="B86" s="2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2:12" x14ac:dyDescent="0.15">
      <c r="B87" s="20" t="s">
        <v>49</v>
      </c>
      <c r="C87" s="21">
        <f t="shared" ref="C87:L87" si="15">SUM(C88:C91)</f>
        <v>466873165.20000005</v>
      </c>
      <c r="D87" s="21">
        <f t="shared" si="15"/>
        <v>126851625.65000001</v>
      </c>
      <c r="E87" s="21">
        <f t="shared" si="15"/>
        <v>13121283.279999999</v>
      </c>
      <c r="F87" s="21">
        <f t="shared" si="15"/>
        <v>3000</v>
      </c>
      <c r="G87" s="30">
        <f t="shared" si="15"/>
        <v>139975908.93000001</v>
      </c>
      <c r="H87" s="21">
        <f t="shared" si="15"/>
        <v>-12703214.859999999</v>
      </c>
      <c r="I87" s="21">
        <f t="shared" si="15"/>
        <v>0</v>
      </c>
      <c r="J87" s="21">
        <f t="shared" si="15"/>
        <v>0</v>
      </c>
      <c r="K87" s="21">
        <f t="shared" si="15"/>
        <v>0</v>
      </c>
      <c r="L87" s="21">
        <f t="shared" si="15"/>
        <v>327318324.69</v>
      </c>
    </row>
    <row r="88" spans="2:12" x14ac:dyDescent="0.15">
      <c r="B88" s="22" t="s">
        <v>50</v>
      </c>
      <c r="C88" s="23">
        <v>119638172.16999999</v>
      </c>
      <c r="D88" s="23">
        <v>77737686.109999999</v>
      </c>
      <c r="E88" s="23">
        <v>4216558.96</v>
      </c>
      <c r="F88" s="23">
        <v>0</v>
      </c>
      <c r="G88" s="24">
        <f>SUM(D88:F88)</f>
        <v>81954245.069999993</v>
      </c>
      <c r="H88" s="23">
        <v>-3152184.7699999996</v>
      </c>
      <c r="I88" s="23">
        <v>0</v>
      </c>
      <c r="J88" s="23">
        <v>0</v>
      </c>
      <c r="K88" s="23">
        <v>0</v>
      </c>
      <c r="L88" s="23">
        <f>C88-D88+H88+I88+J88-K88</f>
        <v>38748301.289999992</v>
      </c>
    </row>
    <row r="89" spans="2:12" x14ac:dyDescent="0.15">
      <c r="B89" s="22" t="s">
        <v>51</v>
      </c>
      <c r="C89" s="23">
        <v>117972449.51000001</v>
      </c>
      <c r="D89" s="23">
        <v>37874916.600000001</v>
      </c>
      <c r="E89" s="23">
        <v>4588249.8</v>
      </c>
      <c r="F89" s="23">
        <v>0</v>
      </c>
      <c r="G89" s="24">
        <f>SUM(D89:F89)</f>
        <v>42463166.399999999</v>
      </c>
      <c r="H89" s="23">
        <v>-3679915.54</v>
      </c>
      <c r="I89" s="23">
        <v>0</v>
      </c>
      <c r="J89" s="23">
        <v>0</v>
      </c>
      <c r="K89" s="23">
        <v>0</v>
      </c>
      <c r="L89" s="23">
        <f>C89-D89+H89+I89+J89-K89</f>
        <v>76417617.36999999</v>
      </c>
    </row>
    <row r="90" spans="2:12" x14ac:dyDescent="0.15">
      <c r="B90" s="22" t="s">
        <v>52</v>
      </c>
      <c r="C90" s="23">
        <v>229262543.52000001</v>
      </c>
      <c r="D90" s="23">
        <v>11239022.939999999</v>
      </c>
      <c r="E90" s="23">
        <v>4316474.5199999996</v>
      </c>
      <c r="F90" s="23">
        <v>0</v>
      </c>
      <c r="G90" s="24">
        <f>SUM(D90:F90)</f>
        <v>15555497.459999999</v>
      </c>
      <c r="H90" s="23">
        <v>-5871114.5499999989</v>
      </c>
      <c r="I90" s="23">
        <v>0</v>
      </c>
      <c r="J90" s="23">
        <v>0</v>
      </c>
      <c r="K90" s="23">
        <v>0</v>
      </c>
      <c r="L90" s="23">
        <f>C90-D90+H90+I90+J90-K90</f>
        <v>212152406.03</v>
      </c>
    </row>
    <row r="91" spans="2:12" ht="13.5" thickBot="1" x14ac:dyDescent="0.2">
      <c r="B91" s="22" t="s">
        <v>53</v>
      </c>
      <c r="C91" s="23">
        <v>0</v>
      </c>
      <c r="D91" s="23">
        <v>0</v>
      </c>
      <c r="E91" s="23">
        <v>0</v>
      </c>
      <c r="F91" s="23">
        <v>3000</v>
      </c>
      <c r="G91" s="23">
        <f>SUM(D91:F91)</f>
        <v>3000</v>
      </c>
      <c r="H91" s="23">
        <v>0</v>
      </c>
      <c r="I91" s="23">
        <v>0</v>
      </c>
      <c r="J91" s="23">
        <v>0</v>
      </c>
      <c r="K91" s="23">
        <v>0</v>
      </c>
      <c r="L91" s="23">
        <f>C91-D91+H91+I91+J91-K91</f>
        <v>0</v>
      </c>
    </row>
    <row r="92" spans="2:12" ht="13.5" thickBot="1" x14ac:dyDescent="0.2">
      <c r="B92" s="31" t="s">
        <v>11</v>
      </c>
      <c r="C92" s="32">
        <f>C58+C85</f>
        <v>28685677961.48</v>
      </c>
      <c r="D92" s="32">
        <f>D58+D85</f>
        <v>1312812943.1500001</v>
      </c>
      <c r="E92" s="32">
        <f>E58+E85</f>
        <v>666215771.84000003</v>
      </c>
      <c r="F92" s="32">
        <f>F58+F85</f>
        <v>2094391.13</v>
      </c>
      <c r="G92" s="32">
        <f>G85+G58</f>
        <v>1981123106.1200001</v>
      </c>
      <c r="H92" s="32">
        <f>H85+H58</f>
        <v>314534680.03999996</v>
      </c>
      <c r="I92" s="32">
        <f>I85+I58</f>
        <v>110949645.63</v>
      </c>
      <c r="J92" s="32">
        <f>J85+J58</f>
        <v>47098103.740000002</v>
      </c>
      <c r="K92" s="32">
        <f>K85+K58</f>
        <v>42887569.990000002</v>
      </c>
      <c r="L92" s="32">
        <f>L58+L85</f>
        <v>27802559877.749996</v>
      </c>
    </row>
    <row r="93" spans="2:12" x14ac:dyDescent="0.15">
      <c r="B93" s="40" t="s">
        <v>57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2" x14ac:dyDescent="0.15">
      <c r="B94" s="40" t="s">
        <v>56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2:12" x14ac:dyDescent="0.15">
      <c r="B95" s="40" t="s">
        <v>55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2:12" ht="30.75" customHeight="1" x14ac:dyDescent="0.15">
      <c r="B96" s="41" t="s">
        <v>54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2:12" x14ac:dyDescent="0.15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2:12" x14ac:dyDescent="0.15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2:12" x14ac:dyDescent="0.1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2:12" x14ac:dyDescent="0.15"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 x14ac:dyDescent="0.15">
      <c r="D101" s="26"/>
      <c r="E101" s="26"/>
      <c r="F101" s="26"/>
      <c r="G101" s="26"/>
      <c r="H101" s="26"/>
      <c r="I101" s="26"/>
      <c r="J101" s="26"/>
      <c r="K101" s="26"/>
    </row>
    <row r="106" spans="2:12" x14ac:dyDescent="0.15">
      <c r="B106" s="1">
        <f>39.95+39+19</f>
        <v>97.95</v>
      </c>
    </row>
  </sheetData>
  <mergeCells count="19">
    <mergeCell ref="B2:L2"/>
    <mergeCell ref="B6:B9"/>
    <mergeCell ref="C6:C7"/>
    <mergeCell ref="D6:G7"/>
    <mergeCell ref="H6:K6"/>
    <mergeCell ref="L6:L7"/>
    <mergeCell ref="H7:J7"/>
    <mergeCell ref="B93:L93"/>
    <mergeCell ref="B94:L94"/>
    <mergeCell ref="B95:L95"/>
    <mergeCell ref="B96:L96"/>
    <mergeCell ref="D46:E46"/>
    <mergeCell ref="B49:L49"/>
    <mergeCell ref="B53:B56"/>
    <mergeCell ref="C53:C54"/>
    <mergeCell ref="D53:G54"/>
    <mergeCell ref="H53:K53"/>
    <mergeCell ref="L53:L54"/>
    <mergeCell ref="H54:J54"/>
  </mergeCells>
  <conditionalFormatting sqref="C12:L13 I45 J44:L45 C31:I32 C18:K18 C19:I27 C34:C35 E34:I35 C37:H45 C14:I17 I37:I43">
    <cfRule type="cellIs" dxfId="36" priority="38" operator="lessThan">
      <formula>0</formula>
    </cfRule>
  </conditionalFormatting>
  <conditionalFormatting sqref="I44">
    <cfRule type="cellIs" dxfId="35" priority="37" operator="lessThan">
      <formula>0</formula>
    </cfRule>
  </conditionalFormatting>
  <conditionalFormatting sqref="C33:I33 D34:D35">
    <cfRule type="cellIs" dxfId="34" priority="36" operator="lessThan">
      <formula>0</formula>
    </cfRule>
  </conditionalFormatting>
  <conditionalFormatting sqref="J33:K33">
    <cfRule type="cellIs" dxfId="33" priority="34" operator="lessThan">
      <formula>0</formula>
    </cfRule>
  </conditionalFormatting>
  <conditionalFormatting sqref="J31:L32 L18 J14:L17 J19:L27 J34:K35 J37:L43">
    <cfRule type="cellIs" dxfId="32" priority="35" operator="lessThan">
      <formula>0</formula>
    </cfRule>
  </conditionalFormatting>
  <conditionalFormatting sqref="C29:C30 E29:I30">
    <cfRule type="cellIs" dxfId="31" priority="32" operator="lessThan">
      <formula>0</formula>
    </cfRule>
  </conditionalFormatting>
  <conditionalFormatting sqref="J29:K30">
    <cfRule type="cellIs" dxfId="30" priority="31" operator="lessThan">
      <formula>0</formula>
    </cfRule>
  </conditionalFormatting>
  <conditionalFormatting sqref="C28:I28">
    <cfRule type="cellIs" dxfId="29" priority="30" operator="lessThan">
      <formula>0</formula>
    </cfRule>
  </conditionalFormatting>
  <conditionalFormatting sqref="J28:L28">
    <cfRule type="cellIs" dxfId="28" priority="29" operator="lessThan">
      <formula>0</formula>
    </cfRule>
  </conditionalFormatting>
  <conditionalFormatting sqref="D11:L11">
    <cfRule type="cellIs" dxfId="27" priority="28" operator="lessThan">
      <formula>0</formula>
    </cfRule>
  </conditionalFormatting>
  <conditionalFormatting sqref="C11">
    <cfRule type="cellIs" dxfId="26" priority="27" operator="lessThan">
      <formula>0</formula>
    </cfRule>
  </conditionalFormatting>
  <conditionalFormatting sqref="D29:D30">
    <cfRule type="cellIs" dxfId="25" priority="26" operator="lessThan">
      <formula>0</formula>
    </cfRule>
  </conditionalFormatting>
  <conditionalFormatting sqref="L29:L30">
    <cfRule type="cellIs" dxfId="24" priority="25" operator="lessThan">
      <formula>0</formula>
    </cfRule>
  </conditionalFormatting>
  <conditionalFormatting sqref="L33:L35">
    <cfRule type="cellIs" dxfId="23" priority="24" operator="lessThan">
      <formula>0</formula>
    </cfRule>
  </conditionalFormatting>
  <conditionalFormatting sqref="C36">
    <cfRule type="cellIs" dxfId="22" priority="23" operator="lessThan">
      <formula>0</formula>
    </cfRule>
  </conditionalFormatting>
  <conditionalFormatting sqref="E36:I36">
    <cfRule type="cellIs" dxfId="21" priority="22" operator="lessThan">
      <formula>0</formula>
    </cfRule>
  </conditionalFormatting>
  <conditionalFormatting sqref="D36">
    <cfRule type="cellIs" dxfId="20" priority="21" operator="lessThan">
      <formula>0</formula>
    </cfRule>
  </conditionalFormatting>
  <conditionalFormatting sqref="J36:K36">
    <cfRule type="cellIs" dxfId="19" priority="20" operator="lessThan">
      <formula>0</formula>
    </cfRule>
  </conditionalFormatting>
  <conditionalFormatting sqref="L36">
    <cfRule type="cellIs" dxfId="18" priority="19" operator="lessThan">
      <formula>0</formula>
    </cfRule>
  </conditionalFormatting>
  <conditionalFormatting sqref="I92 J91:L92 C91:H92 L60 C58:L59 C85:L90 C60:G74">
    <cfRule type="cellIs" dxfId="17" priority="18" operator="lessThan">
      <formula>0</formula>
    </cfRule>
  </conditionalFormatting>
  <conditionalFormatting sqref="I91">
    <cfRule type="cellIs" dxfId="16" priority="17" operator="lessThan">
      <formula>0</formula>
    </cfRule>
  </conditionalFormatting>
  <conditionalFormatting sqref="H66:L69">
    <cfRule type="cellIs" dxfId="15" priority="14" operator="lessThan">
      <formula>0</formula>
    </cfRule>
  </conditionalFormatting>
  <conditionalFormatting sqref="L61:L74">
    <cfRule type="cellIs" dxfId="14" priority="16" operator="lessThan">
      <formula>0</formula>
    </cfRule>
  </conditionalFormatting>
  <conditionalFormatting sqref="H70:K74 H60:K65">
    <cfRule type="cellIs" dxfId="13" priority="15" operator="lessThan">
      <formula>0</formula>
    </cfRule>
  </conditionalFormatting>
  <conditionalFormatting sqref="C75:G75 C76:I78">
    <cfRule type="cellIs" dxfId="12" priority="13" operator="lessThan">
      <formula>0</formula>
    </cfRule>
  </conditionalFormatting>
  <conditionalFormatting sqref="H75:I75">
    <cfRule type="cellIs" dxfId="11" priority="11" operator="lessThan">
      <formula>0</formula>
    </cfRule>
  </conditionalFormatting>
  <conditionalFormatting sqref="J75:K75">
    <cfRule type="cellIs" dxfId="10" priority="10" operator="lessThan">
      <formula>0</formula>
    </cfRule>
  </conditionalFormatting>
  <conditionalFormatting sqref="J76:L78 L75">
    <cfRule type="cellIs" dxfId="9" priority="12" operator="lessThan">
      <formula>0</formula>
    </cfRule>
  </conditionalFormatting>
  <conditionalFormatting sqref="C80">
    <cfRule type="cellIs" dxfId="8" priority="5" operator="lessThan">
      <formula>0</formula>
    </cfRule>
  </conditionalFormatting>
  <conditionalFormatting sqref="C81:I82 C79:I79 C84:I84 C83">
    <cfRule type="cellIs" dxfId="7" priority="9" operator="lessThan">
      <formula>0</formula>
    </cfRule>
  </conditionalFormatting>
  <conditionalFormatting sqref="D80:I80">
    <cfRule type="cellIs" dxfId="6" priority="8" operator="lessThan">
      <formula>0</formula>
    </cfRule>
  </conditionalFormatting>
  <conditionalFormatting sqref="J80:L80 L81:L82">
    <cfRule type="cellIs" dxfId="5" priority="6" operator="lessThan">
      <formula>0</formula>
    </cfRule>
  </conditionalFormatting>
  <conditionalFormatting sqref="J84:L84 J79:L79 J81:K82">
    <cfRule type="cellIs" dxfId="4" priority="7" operator="lessThan">
      <formula>0</formula>
    </cfRule>
  </conditionalFormatting>
  <conditionalFormatting sqref="E83:I83">
    <cfRule type="cellIs" dxfId="3" priority="4" operator="lessThan">
      <formula>0</formula>
    </cfRule>
  </conditionalFormatting>
  <conditionalFormatting sqref="D83">
    <cfRule type="cellIs" dxfId="2" priority="3" operator="lessThan">
      <formula>0</formula>
    </cfRule>
  </conditionalFormatting>
  <conditionalFormatting sqref="J83:K83">
    <cfRule type="cellIs" dxfId="1" priority="2" operator="lessThan">
      <formula>0</formula>
    </cfRule>
  </conditionalFormatting>
  <conditionalFormatting sqref="L83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Rl.07</vt:lpstr>
      <vt:lpstr>Rl.07!Area_de_impressao</vt:lpstr>
    </vt:vector>
  </TitlesOfParts>
  <Company>SMF - Secretaria de Finanças do Municipio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2019-08-05T19:03:45Z</cp:lastPrinted>
  <dcterms:created xsi:type="dcterms:W3CDTF">2019-08-05T18:52:05Z</dcterms:created>
  <dcterms:modified xsi:type="dcterms:W3CDTF">2019-08-08T12:43:26Z</dcterms:modified>
</cp:coreProperties>
</file>