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835717\Desktop\"/>
    </mc:Choice>
  </mc:AlternateContent>
  <bookViews>
    <workbookView xWindow="0" yWindow="0" windowWidth="20490" windowHeight="7755"/>
  </bookViews>
  <sheets>
    <sheet name="Rl.08" sheetId="1" r:id="rId1"/>
  </sheets>
  <externalReferences>
    <externalReference r:id="rId2"/>
    <externalReference r:id="rId3"/>
  </externalReferences>
  <definedNames>
    <definedName name="\i" localSheetId="0">#REF!</definedName>
    <definedName name="\i">#REF!</definedName>
    <definedName name="_xlnm.Extract" localSheetId="0">#REF!</definedName>
    <definedName name="_xlnm.Extract">#REF!</definedName>
    <definedName name="_xlnm.Print_Area" localSheetId="0">Rl.08!$B$1:$L$102</definedName>
    <definedName name="_xlnm.Database" localSheetId="0">#REF!</definedName>
    <definedName name="_xlnm.Database">#REF!</definedName>
    <definedName name="Criteria_MI" localSheetId="0">#REF!</definedName>
    <definedName name="Criteria_MI">#REF!</definedName>
    <definedName name="_xlnm.Criteria" localSheetId="0">#REF!</definedName>
    <definedName name="_xlnm.Criteria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JUL" localSheetId="0">#REF!</definedName>
    <definedName name="JUL">#REF!</definedName>
    <definedName name="Print_Area_MI" localSheetId="0">#REF!</definedName>
    <definedName name="Print_Area_MI">#REF!</definedName>
    <definedName name="QUAD1" localSheetId="0">#REF!</definedName>
    <definedName name="QUAD1">#REF!</definedName>
    <definedName name="QUAD2" localSheetId="0">#REF!</definedName>
    <definedName name="QUAD2">#REF!</definedName>
    <definedName name="QUAD3" localSheetId="0">#REF!</definedName>
    <definedName name="QUAD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0" i="1" l="1"/>
  <c r="J90" i="1"/>
  <c r="I90" i="1"/>
  <c r="H90" i="1"/>
  <c r="F90" i="1"/>
  <c r="E90" i="1"/>
  <c r="D90" i="1"/>
  <c r="C90" i="1"/>
  <c r="K89" i="1"/>
  <c r="J89" i="1"/>
  <c r="I89" i="1"/>
  <c r="H89" i="1"/>
  <c r="F89" i="1"/>
  <c r="E89" i="1"/>
  <c r="D89" i="1"/>
  <c r="C89" i="1"/>
  <c r="K88" i="1"/>
  <c r="J88" i="1"/>
  <c r="I88" i="1"/>
  <c r="H88" i="1"/>
  <c r="F88" i="1"/>
  <c r="E88" i="1"/>
  <c r="D88" i="1"/>
  <c r="C88" i="1"/>
  <c r="K82" i="1"/>
  <c r="J82" i="1"/>
  <c r="J80" i="1" s="1"/>
  <c r="I82" i="1"/>
  <c r="H82" i="1"/>
  <c r="F82" i="1"/>
  <c r="E82" i="1"/>
  <c r="D82" i="1"/>
  <c r="C82" i="1"/>
  <c r="C80" i="1" s="1"/>
  <c r="K81" i="1"/>
  <c r="K80" i="1" s="1"/>
  <c r="J81" i="1"/>
  <c r="I81" i="1"/>
  <c r="H81" i="1"/>
  <c r="F81" i="1"/>
  <c r="E81" i="1"/>
  <c r="E80" i="1" s="1"/>
  <c r="D81" i="1"/>
  <c r="D80" i="1" s="1"/>
  <c r="C81" i="1"/>
  <c r="K78" i="1"/>
  <c r="K77" i="1" s="1"/>
  <c r="J78" i="1"/>
  <c r="J77" i="1" s="1"/>
  <c r="I78" i="1"/>
  <c r="I77" i="1" s="1"/>
  <c r="H78" i="1"/>
  <c r="H77" i="1" s="1"/>
  <c r="F78" i="1"/>
  <c r="F77" i="1" s="1"/>
  <c r="E78" i="1"/>
  <c r="E77" i="1" s="1"/>
  <c r="D78" i="1"/>
  <c r="C78" i="1"/>
  <c r="C77" i="1" s="1"/>
  <c r="K75" i="1"/>
  <c r="J75" i="1"/>
  <c r="I75" i="1"/>
  <c r="H75" i="1"/>
  <c r="F75" i="1"/>
  <c r="E75" i="1"/>
  <c r="D75" i="1"/>
  <c r="C75" i="1"/>
  <c r="K74" i="1"/>
  <c r="J74" i="1"/>
  <c r="I74" i="1"/>
  <c r="H74" i="1"/>
  <c r="F74" i="1"/>
  <c r="E74" i="1"/>
  <c r="E73" i="1" s="1"/>
  <c r="D74" i="1"/>
  <c r="C74" i="1"/>
  <c r="K71" i="1"/>
  <c r="K70" i="1" s="1"/>
  <c r="J71" i="1"/>
  <c r="J70" i="1" s="1"/>
  <c r="I71" i="1"/>
  <c r="I70" i="1" s="1"/>
  <c r="H71" i="1"/>
  <c r="H70" i="1" s="1"/>
  <c r="F71" i="1"/>
  <c r="F70" i="1" s="1"/>
  <c r="E71" i="1"/>
  <c r="D71" i="1"/>
  <c r="D70" i="1" s="1"/>
  <c r="C71" i="1"/>
  <c r="C70" i="1" s="1"/>
  <c r="E70" i="1"/>
  <c r="K68" i="1"/>
  <c r="J68" i="1"/>
  <c r="I68" i="1"/>
  <c r="H68" i="1"/>
  <c r="F68" i="1"/>
  <c r="E68" i="1"/>
  <c r="D68" i="1"/>
  <c r="C68" i="1"/>
  <c r="K67" i="1"/>
  <c r="J67" i="1"/>
  <c r="I67" i="1"/>
  <c r="H67" i="1"/>
  <c r="F67" i="1"/>
  <c r="E67" i="1"/>
  <c r="D67" i="1"/>
  <c r="C67" i="1"/>
  <c r="K66" i="1"/>
  <c r="J66" i="1"/>
  <c r="I66" i="1"/>
  <c r="H66" i="1"/>
  <c r="F66" i="1"/>
  <c r="E66" i="1"/>
  <c r="D66" i="1"/>
  <c r="C66" i="1"/>
  <c r="K65" i="1"/>
  <c r="J65" i="1"/>
  <c r="I65" i="1"/>
  <c r="H65" i="1"/>
  <c r="F65" i="1"/>
  <c r="E65" i="1"/>
  <c r="D65" i="1"/>
  <c r="C65" i="1"/>
  <c r="K62" i="1"/>
  <c r="J62" i="1"/>
  <c r="I62" i="1"/>
  <c r="H62" i="1"/>
  <c r="F62" i="1"/>
  <c r="E62" i="1"/>
  <c r="D62" i="1"/>
  <c r="C62" i="1"/>
  <c r="K61" i="1"/>
  <c r="J61" i="1"/>
  <c r="I61" i="1"/>
  <c r="H61" i="1"/>
  <c r="F61" i="1"/>
  <c r="E61" i="1"/>
  <c r="D61" i="1"/>
  <c r="C61" i="1"/>
  <c r="K60" i="1"/>
  <c r="J60" i="1"/>
  <c r="I60" i="1"/>
  <c r="H60" i="1"/>
  <c r="F60" i="1"/>
  <c r="E60" i="1"/>
  <c r="D60" i="1"/>
  <c r="C60" i="1"/>
  <c r="L44" i="1"/>
  <c r="K44" i="1"/>
  <c r="J44" i="1"/>
  <c r="I44" i="1"/>
  <c r="H44" i="1"/>
  <c r="F44" i="1"/>
  <c r="E44" i="1"/>
  <c r="D44" i="1"/>
  <c r="C44" i="1"/>
  <c r="L43" i="1"/>
  <c r="L89" i="1" s="1"/>
  <c r="K43" i="1"/>
  <c r="J43" i="1"/>
  <c r="I43" i="1"/>
  <c r="H43" i="1"/>
  <c r="F43" i="1"/>
  <c r="E43" i="1"/>
  <c r="D43" i="1"/>
  <c r="C43" i="1"/>
  <c r="L42" i="1"/>
  <c r="K42" i="1"/>
  <c r="J42" i="1"/>
  <c r="I42" i="1"/>
  <c r="H42" i="1"/>
  <c r="F42" i="1"/>
  <c r="E42" i="1"/>
  <c r="D42" i="1"/>
  <c r="C42" i="1"/>
  <c r="L36" i="1"/>
  <c r="K36" i="1"/>
  <c r="J36" i="1"/>
  <c r="I36" i="1"/>
  <c r="H36" i="1"/>
  <c r="F36" i="1"/>
  <c r="E36" i="1"/>
  <c r="D36" i="1"/>
  <c r="C36" i="1"/>
  <c r="L35" i="1"/>
  <c r="L81" i="1" s="1"/>
  <c r="K35" i="1"/>
  <c r="J35" i="1"/>
  <c r="I35" i="1"/>
  <c r="H35" i="1"/>
  <c r="H34" i="1" s="1"/>
  <c r="F35" i="1"/>
  <c r="E35" i="1"/>
  <c r="E34" i="1" s="1"/>
  <c r="D35" i="1"/>
  <c r="C35" i="1"/>
  <c r="L32" i="1"/>
  <c r="L78" i="1" s="1"/>
  <c r="L77" i="1" s="1"/>
  <c r="K32" i="1"/>
  <c r="K31" i="1" s="1"/>
  <c r="J32" i="1"/>
  <c r="J31" i="1" s="1"/>
  <c r="I32" i="1"/>
  <c r="H32" i="1"/>
  <c r="H31" i="1" s="1"/>
  <c r="F32" i="1"/>
  <c r="F31" i="1" s="1"/>
  <c r="E32" i="1"/>
  <c r="E31" i="1" s="1"/>
  <c r="D32" i="1"/>
  <c r="C32" i="1"/>
  <c r="C31" i="1" s="1"/>
  <c r="I31" i="1"/>
  <c r="L29" i="1"/>
  <c r="K29" i="1"/>
  <c r="J29" i="1"/>
  <c r="I29" i="1"/>
  <c r="H29" i="1"/>
  <c r="F29" i="1"/>
  <c r="E29" i="1"/>
  <c r="D29" i="1"/>
  <c r="C29" i="1"/>
  <c r="C27" i="1" s="1"/>
  <c r="L28" i="1"/>
  <c r="L27" i="1" s="1"/>
  <c r="K28" i="1"/>
  <c r="J28" i="1"/>
  <c r="I28" i="1"/>
  <c r="H28" i="1"/>
  <c r="F28" i="1"/>
  <c r="E28" i="1"/>
  <c r="E27" i="1" s="1"/>
  <c r="D28" i="1"/>
  <c r="C28" i="1"/>
  <c r="J27" i="1"/>
  <c r="L25" i="1"/>
  <c r="L71" i="1" s="1"/>
  <c r="K25" i="1"/>
  <c r="K24" i="1" s="1"/>
  <c r="J25" i="1"/>
  <c r="J24" i="1" s="1"/>
  <c r="I25" i="1"/>
  <c r="H25" i="1"/>
  <c r="H24" i="1" s="1"/>
  <c r="F25" i="1"/>
  <c r="F24" i="1" s="1"/>
  <c r="E25" i="1"/>
  <c r="E24" i="1" s="1"/>
  <c r="D25" i="1"/>
  <c r="D24" i="1" s="1"/>
  <c r="C25" i="1"/>
  <c r="C24" i="1" s="1"/>
  <c r="I24" i="1"/>
  <c r="L22" i="1"/>
  <c r="L68" i="1" s="1"/>
  <c r="K22" i="1"/>
  <c r="J22" i="1"/>
  <c r="I22" i="1"/>
  <c r="H22" i="1"/>
  <c r="F22" i="1"/>
  <c r="E22" i="1"/>
  <c r="D22" i="1"/>
  <c r="C22" i="1"/>
  <c r="L21" i="1"/>
  <c r="K21" i="1"/>
  <c r="J21" i="1"/>
  <c r="I21" i="1"/>
  <c r="H21" i="1"/>
  <c r="F21" i="1"/>
  <c r="E21" i="1"/>
  <c r="D21" i="1"/>
  <c r="C21" i="1"/>
  <c r="L20" i="1"/>
  <c r="L66" i="1" s="1"/>
  <c r="K20" i="1"/>
  <c r="J20" i="1"/>
  <c r="I20" i="1"/>
  <c r="H20" i="1"/>
  <c r="F20" i="1"/>
  <c r="E20" i="1"/>
  <c r="D20" i="1"/>
  <c r="C20" i="1"/>
  <c r="L19" i="1"/>
  <c r="K19" i="1"/>
  <c r="J19" i="1"/>
  <c r="I19" i="1"/>
  <c r="H19" i="1"/>
  <c r="F19" i="1"/>
  <c r="E19" i="1"/>
  <c r="D19" i="1"/>
  <c r="C19" i="1"/>
  <c r="L16" i="1"/>
  <c r="K16" i="1"/>
  <c r="J16" i="1"/>
  <c r="I16" i="1"/>
  <c r="H16" i="1"/>
  <c r="F16" i="1"/>
  <c r="E16" i="1"/>
  <c r="D16" i="1"/>
  <c r="C16" i="1"/>
  <c r="L15" i="1"/>
  <c r="K15" i="1"/>
  <c r="J15" i="1"/>
  <c r="I15" i="1"/>
  <c r="H15" i="1"/>
  <c r="F15" i="1"/>
  <c r="E15" i="1"/>
  <c r="D15" i="1"/>
  <c r="C15" i="1"/>
  <c r="L14" i="1"/>
  <c r="L60" i="1" s="1"/>
  <c r="K14" i="1"/>
  <c r="J14" i="1"/>
  <c r="J13" i="1" s="1"/>
  <c r="I14" i="1"/>
  <c r="H14" i="1"/>
  <c r="F14" i="1"/>
  <c r="E14" i="1"/>
  <c r="E13" i="1" s="1"/>
  <c r="D14" i="1"/>
  <c r="C14" i="1"/>
  <c r="C8" i="1"/>
  <c r="H73" i="1" l="1"/>
  <c r="H80" i="1"/>
  <c r="I80" i="1"/>
  <c r="F87" i="1"/>
  <c r="F85" i="1" s="1"/>
  <c r="D87" i="1"/>
  <c r="D85" i="1" s="1"/>
  <c r="K87" i="1"/>
  <c r="K85" i="1" s="1"/>
  <c r="I87" i="1"/>
  <c r="I85" i="1" s="1"/>
  <c r="H59" i="1"/>
  <c r="I64" i="1"/>
  <c r="F80" i="1"/>
  <c r="K27" i="1"/>
  <c r="G90" i="1"/>
  <c r="E64" i="1"/>
  <c r="C64" i="1"/>
  <c r="J64" i="1"/>
  <c r="H87" i="1"/>
  <c r="H85" i="1" s="1"/>
  <c r="J18" i="1"/>
  <c r="F64" i="1"/>
  <c r="K73" i="1"/>
  <c r="I59" i="1"/>
  <c r="F73" i="1"/>
  <c r="I27" i="1"/>
  <c r="L31" i="1"/>
  <c r="E59" i="1"/>
  <c r="J59" i="1"/>
  <c r="C73" i="1"/>
  <c r="J73" i="1"/>
  <c r="G78" i="1"/>
  <c r="G77" i="1" s="1"/>
  <c r="G22" i="1"/>
  <c r="F59" i="1"/>
  <c r="F57" i="1" s="1"/>
  <c r="F91" i="1" s="1"/>
  <c r="K59" i="1"/>
  <c r="G74" i="1"/>
  <c r="I73" i="1"/>
  <c r="G88" i="1"/>
  <c r="C87" i="1"/>
  <c r="C85" i="1" s="1"/>
  <c r="J87" i="1"/>
  <c r="J85" i="1" s="1"/>
  <c r="D18" i="1"/>
  <c r="H27" i="1"/>
  <c r="C41" i="1"/>
  <c r="H13" i="1"/>
  <c r="D27" i="1"/>
  <c r="I18" i="1"/>
  <c r="K34" i="1"/>
  <c r="D41" i="1"/>
  <c r="D39" i="1" s="1"/>
  <c r="K41" i="1"/>
  <c r="K39" i="1" s="1"/>
  <c r="G66" i="1"/>
  <c r="K64" i="1"/>
  <c r="K13" i="1"/>
  <c r="H18" i="1"/>
  <c r="C59" i="1"/>
  <c r="C57" i="1" s="1"/>
  <c r="C91" i="1" s="1"/>
  <c r="C18" i="1"/>
  <c r="E18" i="1"/>
  <c r="E11" i="1" s="1"/>
  <c r="I13" i="1"/>
  <c r="K18" i="1"/>
  <c r="I34" i="1"/>
  <c r="H41" i="1"/>
  <c r="H39" i="1" s="1"/>
  <c r="E87" i="1"/>
  <c r="E85" i="1" s="1"/>
  <c r="G28" i="1"/>
  <c r="C34" i="1"/>
  <c r="J34" i="1"/>
  <c r="I41" i="1"/>
  <c r="I39" i="1" s="1"/>
  <c r="D64" i="1"/>
  <c r="G65" i="1"/>
  <c r="G68" i="1"/>
  <c r="D73" i="1"/>
  <c r="H64" i="1"/>
  <c r="G89" i="1"/>
  <c r="G25" i="1"/>
  <c r="G24" i="1" s="1"/>
  <c r="G14" i="1"/>
  <c r="L24" i="1"/>
  <c r="G32" i="1"/>
  <c r="G31" i="1" s="1"/>
  <c r="J41" i="1"/>
  <c r="J39" i="1" s="1"/>
  <c r="G67" i="1"/>
  <c r="G71" i="1"/>
  <c r="G70" i="1" s="1"/>
  <c r="G75" i="1"/>
  <c r="J11" i="1"/>
  <c r="F13" i="1"/>
  <c r="L70" i="1"/>
  <c r="L82" i="1"/>
  <c r="L34" i="1"/>
  <c r="C39" i="1"/>
  <c r="G60" i="1"/>
  <c r="F34" i="1"/>
  <c r="G42" i="1"/>
  <c r="G61" i="1"/>
  <c r="L62" i="1"/>
  <c r="L41" i="1"/>
  <c r="L90" i="1"/>
  <c r="L67" i="1"/>
  <c r="G43" i="1"/>
  <c r="E41" i="1"/>
  <c r="F18" i="1"/>
  <c r="L65" i="1"/>
  <c r="F27" i="1"/>
  <c r="L74" i="1"/>
  <c r="G29" i="1"/>
  <c r="F41" i="1"/>
  <c r="D59" i="1"/>
  <c r="G62" i="1"/>
  <c r="G16" i="1"/>
  <c r="C13" i="1"/>
  <c r="G19" i="1"/>
  <c r="L8" i="1"/>
  <c r="L4" i="1" s="1"/>
  <c r="L54" i="1"/>
  <c r="D13" i="1"/>
  <c r="G15" i="1"/>
  <c r="L13" i="1"/>
  <c r="L61" i="1"/>
  <c r="L18" i="1"/>
  <c r="L75" i="1"/>
  <c r="G35" i="1"/>
  <c r="G36" i="1"/>
  <c r="G44" i="1"/>
  <c r="L88" i="1"/>
  <c r="G81" i="1"/>
  <c r="G82" i="1"/>
  <c r="D31" i="1"/>
  <c r="D77" i="1"/>
  <c r="D34" i="1"/>
  <c r="H57" i="1" l="1"/>
  <c r="E57" i="1"/>
  <c r="E91" i="1" s="1"/>
  <c r="G87" i="1"/>
  <c r="G85" i="1" s="1"/>
  <c r="J45" i="1"/>
  <c r="K11" i="1"/>
  <c r="K45" i="1" s="1"/>
  <c r="G73" i="1"/>
  <c r="G64" i="1"/>
  <c r="I57" i="1"/>
  <c r="I91" i="1" s="1"/>
  <c r="H11" i="1"/>
  <c r="H45" i="1" s="1"/>
  <c r="G18" i="1"/>
  <c r="K57" i="1"/>
  <c r="K91" i="1" s="1"/>
  <c r="J57" i="1"/>
  <c r="J91" i="1" s="1"/>
  <c r="G13" i="1"/>
  <c r="G27" i="1"/>
  <c r="I11" i="1"/>
  <c r="I45" i="1" s="1"/>
  <c r="G80" i="1"/>
  <c r="D57" i="1"/>
  <c r="D11" i="1"/>
  <c r="F11" i="1"/>
  <c r="G34" i="1"/>
  <c r="L11" i="1"/>
  <c r="C11" i="1"/>
  <c r="L73" i="1"/>
  <c r="G41" i="1"/>
  <c r="G39" i="1" s="1"/>
  <c r="L87" i="1"/>
  <c r="L64" i="1"/>
  <c r="L80" i="1"/>
  <c r="E39" i="1"/>
  <c r="E45" i="1" s="1"/>
  <c r="L39" i="1"/>
  <c r="H91" i="1"/>
  <c r="F39" i="1"/>
  <c r="G59" i="1"/>
  <c r="L59" i="1"/>
  <c r="G11" i="1" l="1"/>
  <c r="G45" i="1" s="1"/>
  <c r="G57" i="1"/>
  <c r="G91" i="1" s="1"/>
  <c r="C45" i="1"/>
  <c r="D91" i="1"/>
  <c r="F45" i="1"/>
  <c r="L85" i="1"/>
  <c r="L57" i="1"/>
  <c r="L45" i="1"/>
  <c r="D45" i="1"/>
  <c r="L91" i="1" l="1"/>
</calcChain>
</file>

<file path=xl/sharedStrings.xml><?xml version="1.0" encoding="utf-8"?>
<sst xmlns="http://schemas.openxmlformats.org/spreadsheetml/2006/main" count="112" uniqueCount="59">
  <si>
    <t>DEMONSTRAÇÃO DA DÍVIDA FUNDADA</t>
  </si>
  <si>
    <t>Valores em R$ 1,00</t>
  </si>
  <si>
    <t>DISCRIMINAÇÃO</t>
  </si>
  <si>
    <t>SALDO DEVEDOR EM:</t>
  </si>
  <si>
    <t>PAGAMENTO</t>
  </si>
  <si>
    <t>VARIAÇÕES</t>
  </si>
  <si>
    <t>INCORPORAÇÕES</t>
  </si>
  <si>
    <t>DESINCORPORAÇÕES</t>
  </si>
  <si>
    <t>AMORTIZAÇÃO/       CONTRIBUIÇÃO</t>
  </si>
  <si>
    <t>JUROS</t>
  </si>
  <si>
    <t>OUTROS ENCARGOS</t>
  </si>
  <si>
    <t>TOTAL</t>
  </si>
  <si>
    <t>CORREÇÃO MONETÁRIA</t>
  </si>
  <si>
    <t>LIBERAÇÕES            Operações de Crédito</t>
  </si>
  <si>
    <t xml:space="preserve">INCORP. JUROS/ENCARGOS PRO-RATA OU SALDO DEVEDOR     </t>
  </si>
  <si>
    <t xml:space="preserve">AMORTIZAÇÃO EXTRA OU MIGRAÇÃO/REDUÇÃO SDO DEVEDOR </t>
  </si>
  <si>
    <t>(a)</t>
  </si>
  <si>
    <t>(b)</t>
  </si>
  <si>
    <t>(c)</t>
  </si>
  <si>
    <t>(d)</t>
  </si>
  <si>
    <t>(e) = (b+c+d)</t>
  </si>
  <si>
    <t>(f)</t>
  </si>
  <si>
    <t>(g)</t>
  </si>
  <si>
    <t>(h)</t>
  </si>
  <si>
    <t>(i)</t>
  </si>
  <si>
    <t>(j) = (a-b+f+g+h-i)</t>
  </si>
  <si>
    <t xml:space="preserve"> </t>
  </si>
  <si>
    <t>1. DÍVIDA FUNDADA INTERNA</t>
  </si>
  <si>
    <t>- UNIÃO</t>
  </si>
  <si>
    <t>DMLP - Lei 12.671/98</t>
  </si>
  <si>
    <t>Lei Fed. 8.727/93 - COHAB/PMSP(¹) (²)</t>
  </si>
  <si>
    <t>Refinanciamento MP 2.185-35/2001</t>
  </si>
  <si>
    <t>- CAIXA ECONÔMICA FEDERAL</t>
  </si>
  <si>
    <t>PNAFM Segunda Fase CT Nº 0388043-02</t>
  </si>
  <si>
    <t>PNAFM Segunda Fase CT Nº 0474998-77</t>
  </si>
  <si>
    <r>
      <t>PNAFM  2ª Fase - 2ª Etapa CT Nº: 0519642-52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 </t>
    </r>
  </si>
  <si>
    <r>
      <t>Progr. Saneamento Drenagem -  Lei 16.757/2017</t>
    </r>
    <r>
      <rPr>
        <vertAlign val="superscript"/>
        <sz val="10"/>
        <rFont val="Times New Roman"/>
        <family val="1"/>
      </rPr>
      <t>4</t>
    </r>
  </si>
  <si>
    <t xml:space="preserve"> - BNDES</t>
  </si>
  <si>
    <r>
      <t>PMAT - II</t>
    </r>
    <r>
      <rPr>
        <vertAlign val="superscript"/>
        <sz val="10"/>
        <rFont val="Times New Roman"/>
        <family val="1"/>
      </rPr>
      <t>(1) (4)</t>
    </r>
  </si>
  <si>
    <t>- BANCO SANTANDER</t>
  </si>
  <si>
    <t>Programa Asfalto Novo - Lei 16.757/2017</t>
  </si>
  <si>
    <t>Programa Hab Casa da Família - Lei 16.757/2018</t>
  </si>
  <si>
    <t>- ITAÚ UNIBANCO</t>
  </si>
  <si>
    <t>Programa Asfalto Novo II - Lei 16.757/2017</t>
  </si>
  <si>
    <t>- OUTRAS DÍVIDAS</t>
  </si>
  <si>
    <r>
      <t>INSS - MP 778/2017 Migração Lei 11.960/09</t>
    </r>
    <r>
      <rPr>
        <vertAlign val="superscript"/>
        <sz val="9"/>
        <rFont val="Times New Roman"/>
        <family val="1"/>
      </rPr>
      <t xml:space="preserve">3  </t>
    </r>
  </si>
  <si>
    <t xml:space="preserve">Lei 12.810/2013 - Parcelamento PASEP </t>
  </si>
  <si>
    <t>2. DÍVIDA FUNDADA EXTERNA</t>
  </si>
  <si>
    <t>BID</t>
  </si>
  <si>
    <r>
      <t xml:space="preserve">938/OC-BR PROVER/CINGAPURA - BID III </t>
    </r>
    <r>
      <rPr>
        <vertAlign val="superscript"/>
        <sz val="9"/>
        <rFont val="Times New Roman"/>
        <family val="1"/>
      </rPr>
      <t>5</t>
    </r>
  </si>
  <si>
    <t>1479/OC-BR PROCENTRO - BID IV</t>
  </si>
  <si>
    <t>4641/OC-BR AVANÇA SAÚDE - BID V</t>
  </si>
  <si>
    <t>DEMONSTRAÇÃO DA DÍVIDA FUNDADA (Janeiro a Agosto)</t>
  </si>
  <si>
    <t>LIBERAÇÕES Op. Crédito</t>
  </si>
  <si>
    <t>Nota¹ - Os valores da coluna (h) são referentes à Incorporação de Juros ao saldo devedor das Dívidas Lei Fed. 8.727/93 - COHAB/PMSP e Dívida com o BNDES (Contratos PMAT);</t>
  </si>
  <si>
    <t>Nota² - Os valores da coluna (i) são referentes a Amortização Extraordinária Efetuadas pelos mutuários da COHAB;</t>
  </si>
  <si>
    <t>Nota³:  Saldo provisório, aguardando consolidação definitiva dos parcelamentos junto à Receita Federal do Brasil - RFB;</t>
  </si>
  <si>
    <r>
      <t>Nota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- Houve ingressos de recursos nos valores de: a) R$ 481.016,57 em Janeiro/2021, R$ 325.263,69 em Maio/2021 e R$ 127.162,40 em Agosto/2021 referentes a Operação de Crédito do Programa Saneamento para todos (Drenagem) - Lei16.757/2017);  b) R$1.000.000,00 em junho/2021 referente a Operação de Crédito do Programa de Modernização da Administração Tributária e da Gestão dos Setores Sociais Básicos - PMAT; c) R$ 5.500.000,00 em Julho/2021 referentes a Operação de Crédito do Programa 2ª fase/2ª etapa do Programa Nacional de Apoio à Gestão Administrativa e Fiscal dos Municípios Brasileiros (PNAFM).</t>
    </r>
  </si>
  <si>
    <r>
      <t>Nota</t>
    </r>
    <r>
      <rPr>
        <vertAlign val="superscript"/>
        <sz val="9"/>
        <rFont val="Times New Roman"/>
        <family val="1"/>
      </rPr>
      <t>5</t>
    </r>
    <r>
      <rPr>
        <sz val="8"/>
        <rFont val="Times New Roman"/>
        <family val="1"/>
      </rPr>
      <t>:  Contrato Encerrado em Julho/2021.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</si>
</sst>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[$-416]mmmm\-yy;@"/>
    <numFmt numFmtId="166" formatCode="yyyy"/>
    <numFmt numFmtId="167" formatCode="_(* #,##0.00_);_(* \(#,##0.00\);_(* \-??_);_(@_)"/>
  </numFmts>
  <fonts count="13" x14ac:knownFonts="1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/>
      <diagonal/>
    </border>
    <border>
      <left/>
      <right/>
      <top style="medium">
        <color theme="3" tint="0.59999389629810485"/>
      </top>
      <bottom/>
      <diagonal/>
    </border>
    <border>
      <left/>
      <right style="medium">
        <color theme="3" tint="0.59999389629810485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/>
      <top style="medium">
        <color theme="3" tint="0.59999389629810485"/>
      </top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/>
      <bottom/>
      <diagonal/>
    </border>
    <border>
      <left style="medium">
        <color theme="3" tint="0.59999389629810485"/>
      </left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/>
      <top/>
      <bottom style="medium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 style="medium">
        <color theme="3" tint="0.59999389629810485"/>
      </right>
      <top/>
      <bottom style="medium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2">
    <xf numFmtId="164" fontId="0" fillId="0" borderId="0"/>
    <xf numFmtId="40" fontId="3" fillId="0" borderId="0" applyFont="0" applyFill="0" applyBorder="0" applyAlignment="0" applyProtection="0"/>
  </cellStyleXfs>
  <cellXfs count="55">
    <xf numFmtId="164" fontId="0" fillId="0" borderId="0" xfId="0"/>
    <xf numFmtId="164" fontId="1" fillId="2" borderId="0" xfId="0" applyFont="1" applyFill="1" applyAlignment="1">
      <alignment vertical="center"/>
    </xf>
    <xf numFmtId="164" fontId="2" fillId="2" borderId="0" xfId="0" applyFont="1" applyFill="1" applyAlignment="1">
      <alignment vertical="center"/>
    </xf>
    <xf numFmtId="164" fontId="0" fillId="2" borderId="0" xfId="0" applyFill="1"/>
    <xf numFmtId="40" fontId="0" fillId="2" borderId="0" xfId="1" applyFont="1" applyFill="1"/>
    <xf numFmtId="164" fontId="4" fillId="2" borderId="0" xfId="0" applyFont="1" applyFill="1" applyAlignment="1">
      <alignment horizontal="center" vertical="center"/>
    </xf>
    <xf numFmtId="39" fontId="2" fillId="2" borderId="0" xfId="0" quotePrefix="1" applyNumberFormat="1" applyFont="1" applyFill="1" applyAlignment="1" applyProtection="1">
      <alignment horizontal="left" vertical="center"/>
    </xf>
    <xf numFmtId="49" fontId="2" fillId="2" borderId="0" xfId="0" applyNumberFormat="1" applyFont="1" applyFill="1" applyAlignment="1">
      <alignment vertical="center"/>
    </xf>
    <xf numFmtId="164" fontId="2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5" fontId="5" fillId="2" borderId="0" xfId="0" applyNumberFormat="1" applyFont="1" applyFill="1" applyAlignment="1">
      <alignment horizontal="center" vertical="center"/>
    </xf>
    <xf numFmtId="39" fontId="2" fillId="2" borderId="0" xfId="0" quotePrefix="1" applyNumberFormat="1" applyFont="1" applyFill="1" applyBorder="1" applyAlignment="1" applyProtection="1">
      <alignment horizontal="left" vertical="center"/>
    </xf>
    <xf numFmtId="3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1" xfId="0" applyNumberFormat="1" applyFont="1" applyFill="1" applyBorder="1" applyAlignment="1">
      <alignment horizontal="center" vertical="center" wrapText="1"/>
    </xf>
    <xf numFmtId="166" fontId="6" fillId="3" borderId="2" xfId="0" applyNumberFormat="1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6" fontId="6" fillId="3" borderId="4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6" fontId="6" fillId="3" borderId="6" xfId="0" applyNumberFormat="1" applyFont="1" applyFill="1" applyBorder="1" applyAlignment="1">
      <alignment horizontal="center" vertical="center" wrapText="1"/>
    </xf>
    <xf numFmtId="39" fontId="2" fillId="3" borderId="7" xfId="0" applyNumberFormat="1" applyFont="1" applyFill="1" applyBorder="1" applyAlignment="1" applyProtection="1">
      <alignment horizontal="center" vertical="center" wrapText="1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6" fontId="6" fillId="3" borderId="9" xfId="0" applyNumberFormat="1" applyFont="1" applyFill="1" applyBorder="1" applyAlignment="1">
      <alignment horizontal="center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11" xfId="0" applyNumberFormat="1" applyFont="1" applyFill="1" applyBorder="1" applyAlignment="1">
      <alignment horizontal="center" vertical="center" wrapText="1"/>
    </xf>
    <xf numFmtId="166" fontId="6" fillId="3" borderId="12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 applyProtection="1">
      <alignment horizontal="center" vertical="center"/>
      <protection locked="0"/>
    </xf>
    <xf numFmtId="166" fontId="6" fillId="3" borderId="8" xfId="0" applyNumberFormat="1" applyFont="1" applyFill="1" applyBorder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Border="1" applyAlignment="1">
      <alignment horizontal="center" vertical="center"/>
    </xf>
    <xf numFmtId="39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14" fontId="2" fillId="3" borderId="12" xfId="0" applyNumberFormat="1" applyFont="1" applyFill="1" applyBorder="1" applyAlignment="1" applyProtection="1">
      <alignment horizontal="center" vertical="center"/>
      <protection locked="0"/>
    </xf>
    <xf numFmtId="39" fontId="2" fillId="2" borderId="1" xfId="0" applyNumberFormat="1" applyFont="1" applyFill="1" applyBorder="1" applyAlignment="1" applyProtection="1">
      <alignment vertical="center"/>
      <protection locked="0"/>
    </xf>
    <xf numFmtId="43" fontId="2" fillId="2" borderId="7" xfId="1" applyNumberFormat="1" applyFont="1" applyFill="1" applyBorder="1" applyAlignment="1">
      <alignment vertical="center"/>
    </xf>
    <xf numFmtId="43" fontId="2" fillId="2" borderId="7" xfId="0" applyNumberFormat="1" applyFont="1" applyFill="1" applyBorder="1" applyAlignment="1">
      <alignment vertical="center"/>
    </xf>
    <xf numFmtId="164" fontId="2" fillId="2" borderId="7" xfId="0" applyFont="1" applyFill="1" applyBorder="1" applyAlignment="1">
      <alignment vertical="center"/>
    </xf>
    <xf numFmtId="167" fontId="2" fillId="2" borderId="7" xfId="1" applyNumberFormat="1" applyFont="1" applyFill="1" applyBorder="1" applyAlignment="1">
      <alignment vertical="center"/>
    </xf>
    <xf numFmtId="164" fontId="1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horizontal="right" vertical="center"/>
      <protection locked="0"/>
    </xf>
    <xf numFmtId="164" fontId="7" fillId="2" borderId="0" xfId="0" applyFont="1" applyFill="1" applyAlignment="1">
      <alignment vertical="center"/>
    </xf>
    <xf numFmtId="164" fontId="2" fillId="2" borderId="7" xfId="0" quotePrefix="1" applyFont="1" applyFill="1" applyBorder="1" applyAlignment="1">
      <alignment vertical="center"/>
    </xf>
    <xf numFmtId="167" fontId="2" fillId="2" borderId="7" xfId="1" applyNumberFormat="1" applyFont="1" applyFill="1" applyBorder="1" applyAlignment="1" applyProtection="1">
      <alignment horizontal="right" vertical="center"/>
      <protection locked="0"/>
    </xf>
    <xf numFmtId="167" fontId="2" fillId="2" borderId="7" xfId="1" applyNumberFormat="1" applyFont="1" applyFill="1" applyBorder="1" applyAlignment="1" applyProtection="1">
      <alignment horizontal="left" vertical="center"/>
      <protection locked="0"/>
    </xf>
    <xf numFmtId="164" fontId="9" fillId="2" borderId="7" xfId="0" applyFont="1" applyFill="1" applyBorder="1" applyAlignment="1">
      <alignment vertical="center"/>
    </xf>
    <xf numFmtId="167" fontId="1" fillId="2" borderId="7" xfId="1" applyNumberFormat="1" applyFont="1" applyFill="1" applyBorder="1" applyAlignment="1" applyProtection="1">
      <alignment vertical="center"/>
      <protection locked="0"/>
    </xf>
    <xf numFmtId="167" fontId="2" fillId="2" borderId="7" xfId="1" applyNumberFormat="1" applyFont="1" applyFill="1" applyBorder="1" applyAlignment="1" applyProtection="1">
      <alignment vertical="center"/>
      <protection locked="0"/>
    </xf>
    <xf numFmtId="164" fontId="2" fillId="3" borderId="12" xfId="0" applyFont="1" applyFill="1" applyBorder="1" applyAlignment="1">
      <alignment horizontal="center" vertical="center"/>
    </xf>
    <xf numFmtId="167" fontId="2" fillId="3" borderId="12" xfId="1" applyNumberFormat="1" applyFont="1" applyFill="1" applyBorder="1" applyAlignment="1" applyProtection="1">
      <alignment vertical="center"/>
      <protection locked="0"/>
    </xf>
    <xf numFmtId="167" fontId="2" fillId="2" borderId="0" xfId="1" applyNumberFormat="1" applyFont="1" applyFill="1" applyBorder="1" applyAlignment="1" applyProtection="1">
      <alignment vertical="center"/>
      <protection locked="0"/>
    </xf>
    <xf numFmtId="166" fontId="6" fillId="3" borderId="13" xfId="0" applyNumberFormat="1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vertical="center"/>
    </xf>
    <xf numFmtId="164" fontId="11" fillId="2" borderId="0" xfId="0" applyFont="1" applyFill="1" applyAlignment="1">
      <alignment vertical="center"/>
    </xf>
    <xf numFmtId="164" fontId="11" fillId="2" borderId="0" xfId="0" applyFont="1" applyFill="1" applyAlignment="1">
      <alignment horizontal="justify" vertical="center" wrapText="1"/>
    </xf>
    <xf numFmtId="164" fontId="11" fillId="0" borderId="0" xfId="0" applyFont="1" applyFill="1" applyAlignment="1">
      <alignment vertical="center"/>
    </xf>
    <xf numFmtId="164" fontId="1" fillId="2" borderId="0" xfId="0" applyFont="1" applyFill="1" applyBorder="1" applyAlignment="1">
      <alignment vertical="center"/>
    </xf>
  </cellXfs>
  <cellStyles count="2">
    <cellStyle name="Normal" xfId="0" builtinId="0"/>
    <cellStyle name="Vírgula" xfId="1" builtinId="3"/>
  </cellStyles>
  <dxfs count="32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47625</xdr:rowOff>
    </xdr:from>
    <xdr:to>
      <xdr:col>1</xdr:col>
      <xdr:colOff>2020165</xdr:colOff>
      <xdr:row>3</xdr:row>
      <xdr:rowOff>206737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209550"/>
          <a:ext cx="1610590" cy="635362"/>
        </a:xfrm>
        <a:prstGeom prst="rect">
          <a:avLst/>
        </a:prstGeom>
      </xdr:spPr>
    </xdr:pic>
    <xdr:clientData/>
  </xdr:twoCellAnchor>
  <xdr:twoCellAnchor>
    <xdr:from>
      <xdr:col>6</xdr:col>
      <xdr:colOff>742948</xdr:colOff>
      <xdr:row>98</xdr:row>
      <xdr:rowOff>76200</xdr:rowOff>
    </xdr:from>
    <xdr:to>
      <xdr:col>9</xdr:col>
      <xdr:colOff>752474</xdr:colOff>
      <xdr:row>102</xdr:row>
      <xdr:rowOff>95250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/>
      </xdr:nvSpPr>
      <xdr:spPr bwMode="auto">
        <a:xfrm>
          <a:off x="8315323" y="18992850"/>
          <a:ext cx="3238501" cy="66675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Emerson Onofre 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Pereira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de Plan. Desenv. Organ.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Depto. de Contadoria</a:t>
          </a:r>
        </a:p>
      </xdr:txBody>
    </xdr:sp>
    <xdr:clientData/>
  </xdr:twoCellAnchor>
  <xdr:twoCellAnchor>
    <xdr:from>
      <xdr:col>3</xdr:col>
      <xdr:colOff>742950</xdr:colOff>
      <xdr:row>98</xdr:row>
      <xdr:rowOff>85725</xdr:rowOff>
    </xdr:from>
    <xdr:to>
      <xdr:col>5</xdr:col>
      <xdr:colOff>647701</xdr:colOff>
      <xdr:row>102</xdr:row>
      <xdr:rowOff>85725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/>
      </xdr:nvSpPr>
      <xdr:spPr bwMode="auto">
        <a:xfrm>
          <a:off x="5172075" y="19002375"/>
          <a:ext cx="2047876" cy="64770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Enzo Lúcio Ondei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do Departamento de Dívidas Públicas</a:t>
          </a:r>
        </a:p>
      </xdr:txBody>
    </xdr:sp>
    <xdr:clientData/>
  </xdr:twoCellAnchor>
  <xdr:twoCellAnchor editAs="oneCell">
    <xdr:from>
      <xdr:col>1</xdr:col>
      <xdr:colOff>533400</xdr:colOff>
      <xdr:row>46</xdr:row>
      <xdr:rowOff>19050</xdr:rowOff>
    </xdr:from>
    <xdr:to>
      <xdr:col>1</xdr:col>
      <xdr:colOff>2901626</xdr:colOff>
      <xdr:row>50</xdr:row>
      <xdr:rowOff>48758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8686800"/>
          <a:ext cx="2368226" cy="1020308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98</xdr:row>
      <xdr:rowOff>107155</xdr:rowOff>
    </xdr:from>
    <xdr:to>
      <xdr:col>2</xdr:col>
      <xdr:colOff>981075</xdr:colOff>
      <xdr:row>102</xdr:row>
      <xdr:rowOff>69056</xdr:rowOff>
    </xdr:to>
    <xdr:sp macro="" textlink="">
      <xdr:nvSpPr>
        <xdr:cNvPr id="6" name="Retângulo 3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/>
      </xdr:nvSpPr>
      <xdr:spPr bwMode="auto">
        <a:xfrm>
          <a:off x="514350" y="19023805"/>
          <a:ext cx="3590925" cy="609601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José</a:t>
          </a:r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de Souza Silva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Analista Plan. Desenv. Organiz. C. Contábeis</a:t>
          </a:r>
        </a:p>
        <a:p>
          <a:pPr algn="ctr"/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Diretor da Divisão de Dívidas e Garantias</a:t>
          </a:r>
        </a:p>
      </xdr:txBody>
    </xdr:sp>
    <xdr:clientData/>
  </xdr:twoCellAnchor>
  <xdr:twoCellAnchor>
    <xdr:from>
      <xdr:col>10</xdr:col>
      <xdr:colOff>0</xdr:colOff>
      <xdr:row>98</xdr:row>
      <xdr:rowOff>47625</xdr:rowOff>
    </xdr:from>
    <xdr:to>
      <xdr:col>11</xdr:col>
      <xdr:colOff>1247775</xdr:colOff>
      <xdr:row>102</xdr:row>
      <xdr:rowOff>126205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/>
      </xdr:nvSpPr>
      <xdr:spPr bwMode="auto">
        <a:xfrm>
          <a:off x="11925300" y="18964275"/>
          <a:ext cx="2619375" cy="726280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chemeClr val="bg1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tIns="36000" rIns="36000" bIns="36000" rtlCol="0" anchor="ctr"/>
        <a:lstStyle/>
        <a:p>
          <a:pPr algn="ctr"/>
          <a:r>
            <a:rPr lang="pt-BR" sz="10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Henrique de Castilho Pinto</a:t>
          </a:r>
        </a:p>
        <a:p>
          <a:pPr algn="ctr"/>
          <a:r>
            <a:rPr lang="pt-BR" sz="1000" b="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Subs</a:t>
          </a:r>
          <a:r>
            <a:rPr lang="pt-BR" sz="1000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ecretário do Tesouro Municipal                       Secretaria Municipal da Fazenda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UTEM\DEDIP\DIDIG\1_DIDIG_G\3.%20Relat&#243;rios\1.%20Saldo%20Devedor%20-%20DPM\SD_DDF%20-%202021\2.DDF%20-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UTEM\DEDIP\DIDIG\1_DIDIG_G\3.%20Relat&#243;rios\1.%20Saldo%20Devedor%20-%20DPM\SD_DDF%20-%202021\1.SDSD%20-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.01"/>
      <sheetName val="Rl.02"/>
      <sheetName val="Rl.03"/>
      <sheetName val="Rl.04"/>
      <sheetName val="Rl.05"/>
      <sheetName val="Rl.06"/>
      <sheetName val="Rl.07"/>
      <sheetName val="Rl.08"/>
      <sheetName val="Rl.09"/>
      <sheetName val="Rl.10"/>
      <sheetName val="Rl.11"/>
      <sheetName val="Rl.12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L8">
            <v>44408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.01"/>
      <sheetName val="Sd.02"/>
      <sheetName val="Sd.03"/>
      <sheetName val="Sd.04"/>
      <sheetName val="Sd.05"/>
      <sheetName val="Sd.06"/>
      <sheetName val="Sd.07"/>
      <sheetName val="Sd.08"/>
      <sheetName val="Sd.09"/>
      <sheetName val="Sd.10"/>
      <sheetName val="Sd.11"/>
      <sheetName val="Sd.12"/>
      <sheetName val="Mutações Acum."/>
    </sheetNames>
    <sheetDataSet>
      <sheetData sheetId="0">
        <row r="9">
          <cell r="J9">
            <v>27818160596.489998</v>
          </cell>
        </row>
        <row r="16">
          <cell r="J16">
            <v>70148704.939999998</v>
          </cell>
        </row>
        <row r="23">
          <cell r="J23">
            <v>365382318.29000002</v>
          </cell>
        </row>
        <row r="30">
          <cell r="J30">
            <v>25971455620.009998</v>
          </cell>
        </row>
        <row r="40">
          <cell r="J40">
            <v>32337269.600000001</v>
          </cell>
        </row>
        <row r="43">
          <cell r="J43">
            <v>44442090</v>
          </cell>
        </row>
        <row r="46">
          <cell r="J46">
            <v>32124239.25</v>
          </cell>
        </row>
        <row r="49">
          <cell r="J49">
            <v>801307.02</v>
          </cell>
        </row>
        <row r="54">
          <cell r="J54">
            <v>22000000</v>
          </cell>
        </row>
        <row r="57">
          <cell r="J57">
            <v>166666666.72</v>
          </cell>
        </row>
        <row r="62">
          <cell r="J62">
            <v>494047619.04999995</v>
          </cell>
        </row>
        <row r="67">
          <cell r="J67">
            <v>45391833.310000002</v>
          </cell>
        </row>
        <row r="82">
          <cell r="J82">
            <v>52739705.380000003</v>
          </cell>
        </row>
        <row r="85">
          <cell r="J85">
            <v>248909279.62</v>
          </cell>
        </row>
        <row r="88">
          <cell r="J88">
            <v>169870910.71000001</v>
          </cell>
        </row>
        <row r="99">
          <cell r="J99">
            <v>48275793.399999999</v>
          </cell>
        </row>
        <row r="102">
          <cell r="J102">
            <v>53567239.190000005</v>
          </cell>
        </row>
      </sheetData>
      <sheetData sheetId="1">
        <row r="9">
          <cell r="J9">
            <v>27852134385.739998</v>
          </cell>
        </row>
      </sheetData>
      <sheetData sheetId="2">
        <row r="9">
          <cell r="J9">
            <v>27808252255.93</v>
          </cell>
        </row>
      </sheetData>
      <sheetData sheetId="3">
        <row r="9">
          <cell r="J9">
            <v>27441037286.07</v>
          </cell>
        </row>
      </sheetData>
      <sheetData sheetId="4">
        <row r="9">
          <cell r="J9">
            <v>27175414386.060001</v>
          </cell>
        </row>
      </sheetData>
      <sheetData sheetId="5">
        <row r="9">
          <cell r="J9">
            <v>26944199091.360004</v>
          </cell>
        </row>
      </sheetData>
      <sheetData sheetId="6">
        <row r="9">
          <cell r="J9">
            <v>26689897884.750004</v>
          </cell>
        </row>
        <row r="16">
          <cell r="R16">
            <v>68924372.659999996</v>
          </cell>
        </row>
        <row r="23">
          <cell r="R23">
            <v>349704484</v>
          </cell>
        </row>
        <row r="30">
          <cell r="R30">
            <v>24806106531.989998</v>
          </cell>
        </row>
        <row r="40">
          <cell r="R40">
            <v>30099395.550000001</v>
          </cell>
        </row>
        <row r="43">
          <cell r="R43">
            <v>41366511.850000001</v>
          </cell>
        </row>
        <row r="46">
          <cell r="R46">
            <v>37307989.43</v>
          </cell>
        </row>
        <row r="49">
          <cell r="R49">
            <v>1585596.96</v>
          </cell>
        </row>
        <row r="54">
          <cell r="R54">
            <v>18500000</v>
          </cell>
        </row>
        <row r="57">
          <cell r="R57">
            <v>152083333.41</v>
          </cell>
        </row>
        <row r="62">
          <cell r="R62">
            <v>452380952.39999998</v>
          </cell>
        </row>
        <row r="67">
          <cell r="R67">
            <v>34032110.229999997</v>
          </cell>
        </row>
        <row r="82">
          <cell r="R82">
            <v>0</v>
          </cell>
        </row>
        <row r="85">
          <cell r="R85">
            <v>230882044.62</v>
          </cell>
        </row>
        <row r="88">
          <cell r="R88">
            <v>167416024.84</v>
          </cell>
        </row>
        <row r="99">
          <cell r="R99">
            <v>47480772.799999997</v>
          </cell>
        </row>
        <row r="102">
          <cell r="R102">
            <v>51590325.370000005</v>
          </cell>
        </row>
      </sheetData>
      <sheetData sheetId="7">
        <row r="9">
          <cell r="J9">
            <v>26489460446.109997</v>
          </cell>
        </row>
        <row r="16">
          <cell r="R16">
            <v>69803138.170000002</v>
          </cell>
        </row>
        <row r="23">
          <cell r="R23">
            <v>347938565.10000002</v>
          </cell>
        </row>
        <row r="30">
          <cell r="R30">
            <v>24633392886.619999</v>
          </cell>
        </row>
        <row r="40">
          <cell r="R40">
            <v>30226925.399999999</v>
          </cell>
        </row>
        <row r="43">
          <cell r="R43">
            <v>41541779.990000002</v>
          </cell>
        </row>
        <row r="46">
          <cell r="R46">
            <v>37466061.780000001</v>
          </cell>
        </row>
        <row r="49">
          <cell r="R49">
            <v>1708500.72</v>
          </cell>
        </row>
        <row r="54">
          <cell r="R54">
            <v>18000000</v>
          </cell>
        </row>
        <row r="57">
          <cell r="R57">
            <v>150000000.08000001</v>
          </cell>
        </row>
        <row r="62">
          <cell r="R62">
            <v>446428571.45000005</v>
          </cell>
        </row>
        <row r="67">
          <cell r="R67">
            <v>32431186.41</v>
          </cell>
        </row>
        <row r="82">
          <cell r="R82">
            <v>0</v>
          </cell>
        </row>
        <row r="85">
          <cell r="R85">
            <v>231860281.95999998</v>
          </cell>
        </row>
        <row r="88">
          <cell r="R88">
            <v>168125359.37</v>
          </cell>
        </row>
        <row r="99">
          <cell r="R99">
            <v>47356816.920000002</v>
          </cell>
        </row>
        <row r="102">
          <cell r="R102">
            <v>51364704.850000001</v>
          </cell>
        </row>
      </sheetData>
      <sheetData sheetId="8">
        <row r="9">
          <cell r="J9">
            <v>26307644778.82</v>
          </cell>
        </row>
      </sheetData>
      <sheetData sheetId="9">
        <row r="9">
          <cell r="J9">
            <v>26133884110.810001</v>
          </cell>
        </row>
      </sheetData>
      <sheetData sheetId="10">
        <row r="9">
          <cell r="J9">
            <v>25977640720.039997</v>
          </cell>
        </row>
      </sheetData>
      <sheetData sheetId="11">
        <row r="9">
          <cell r="J9">
            <v>25818719357.659996</v>
          </cell>
        </row>
      </sheetData>
      <sheetData sheetId="12">
        <row r="9">
          <cell r="J9">
            <v>27818160596.489998</v>
          </cell>
        </row>
        <row r="16"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W16">
            <v>0</v>
          </cell>
          <cell r="X16">
            <v>0</v>
          </cell>
          <cell r="Y16">
            <v>0</v>
          </cell>
          <cell r="Z16">
            <v>1522300.1099999999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76432.86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G16">
            <v>3871427.75</v>
          </cell>
          <cell r="BH16">
            <v>306420.54000000004</v>
          </cell>
          <cell r="BI16">
            <v>3378725.12</v>
          </cell>
          <cell r="BJ16">
            <v>-5348185.75</v>
          </cell>
          <cell r="BK16">
            <v>-1939763.48</v>
          </cell>
          <cell r="BL16">
            <v>-3038557.84</v>
          </cell>
          <cell r="BM16">
            <v>1545601.38</v>
          </cell>
          <cell r="BN16">
            <v>878765.51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</row>
        <row r="23">
          <cell r="K23">
            <v>0</v>
          </cell>
          <cell r="L23">
            <v>3096896.42</v>
          </cell>
          <cell r="M23">
            <v>6117325.8900000006</v>
          </cell>
          <cell r="N23">
            <v>3029317.09</v>
          </cell>
          <cell r="O23">
            <v>3293814.71</v>
          </cell>
          <cell r="P23">
            <v>3108596.94</v>
          </cell>
          <cell r="Q23">
            <v>3381237.88</v>
          </cell>
          <cell r="R23">
            <v>2741420.1</v>
          </cell>
          <cell r="W23">
            <v>205001.09</v>
          </cell>
          <cell r="X23">
            <v>191776.34</v>
          </cell>
          <cell r="Y23">
            <v>177810.18</v>
          </cell>
          <cell r="Z23">
            <v>163851.94</v>
          </cell>
          <cell r="AA23">
            <v>149374.83000000002</v>
          </cell>
          <cell r="AB23">
            <v>134640.10999999999</v>
          </cell>
          <cell r="AC23">
            <v>119931.45</v>
          </cell>
          <cell r="AD23">
            <v>107224.92</v>
          </cell>
          <cell r="AI23">
            <v>30435.949999999997</v>
          </cell>
          <cell r="AJ23">
            <v>30258.01</v>
          </cell>
          <cell r="AK23">
            <v>30072.99</v>
          </cell>
          <cell r="AL23">
            <v>29886.23</v>
          </cell>
          <cell r="AM23">
            <v>29670.17</v>
          </cell>
          <cell r="AN23">
            <v>29504.510000000002</v>
          </cell>
          <cell r="AO23">
            <v>29239.739999999998</v>
          </cell>
          <cell r="AP23">
            <v>29140.019999999997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G23">
            <v>0</v>
          </cell>
          <cell r="BH23">
            <v>0.01</v>
          </cell>
          <cell r="BI23">
            <v>0</v>
          </cell>
          <cell r="BJ23">
            <v>0.01</v>
          </cell>
          <cell r="BK23">
            <v>0</v>
          </cell>
          <cell r="BL23">
            <v>-0.01</v>
          </cell>
          <cell r="BM23">
            <v>0</v>
          </cell>
          <cell r="BN23">
            <v>0</v>
          </cell>
          <cell r="BS23">
            <v>943609.41999999993</v>
          </cell>
          <cell r="BT23">
            <v>946519.4</v>
          </cell>
          <cell r="BU23">
            <v>3734458.3200000003</v>
          </cell>
          <cell r="BV23">
            <v>952084.25</v>
          </cell>
          <cell r="BW23">
            <v>924214.54</v>
          </cell>
          <cell r="BX23">
            <v>957873.60000000009</v>
          </cell>
          <cell r="BY23">
            <v>929835.29</v>
          </cell>
          <cell r="BZ23">
            <v>963699.92</v>
          </cell>
          <cell r="CE23">
            <v>3249919.36</v>
          </cell>
          <cell r="CF23">
            <v>49782.48</v>
          </cell>
          <cell r="CG23">
            <v>-161931.90000000011</v>
          </cell>
          <cell r="CH23">
            <v>793279.01999999955</v>
          </cell>
          <cell r="CI23">
            <v>-184894.8</v>
          </cell>
          <cell r="CJ23">
            <v>-81565.620000000054</v>
          </cell>
          <cell r="CK23">
            <v>-625348.34999999986</v>
          </cell>
          <cell r="CL23">
            <v>-11801.279999999972</v>
          </cell>
        </row>
        <row r="30">
          <cell r="K30">
            <v>2876900.68</v>
          </cell>
          <cell r="L30">
            <v>0</v>
          </cell>
          <cell r="M30">
            <v>333702334.72000003</v>
          </cell>
          <cell r="N30">
            <v>172992436.44</v>
          </cell>
          <cell r="O30">
            <v>173458760.46000001</v>
          </cell>
          <cell r="P30">
            <v>173823359.81999999</v>
          </cell>
          <cell r="Q30">
            <v>174402095.72999999</v>
          </cell>
          <cell r="R30">
            <v>175000070.25</v>
          </cell>
          <cell r="W30">
            <v>0</v>
          </cell>
          <cell r="X30">
            <v>0</v>
          </cell>
          <cell r="Y30">
            <v>156733177.03</v>
          </cell>
          <cell r="Z30">
            <v>77272886.650000006</v>
          </cell>
          <cell r="AA30">
            <v>76621546.299999997</v>
          </cell>
          <cell r="AB30">
            <v>75975942.290000007</v>
          </cell>
          <cell r="AC30">
            <v>75370318.980000004</v>
          </cell>
          <cell r="AD30">
            <v>74796088.219999999</v>
          </cell>
          <cell r="AI30">
            <v>0</v>
          </cell>
          <cell r="AJ30">
            <v>169883.24</v>
          </cell>
          <cell r="AK30">
            <v>338944.18</v>
          </cell>
          <cell r="AL30">
            <v>168544.09</v>
          </cell>
          <cell r="AM30">
            <v>168143.77</v>
          </cell>
          <cell r="AN30">
            <v>167678.53</v>
          </cell>
          <cell r="AO30">
            <v>167383.29</v>
          </cell>
          <cell r="AP30">
            <v>167121.03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G30">
            <v>38832016.509999998</v>
          </cell>
          <cell r="BH30">
            <v>-35964844.979999997</v>
          </cell>
          <cell r="BI30">
            <v>-39048938.549999997</v>
          </cell>
          <cell r="BJ30">
            <v>-42498822.350000001</v>
          </cell>
          <cell r="BK30">
            <v>-25107909.510000002</v>
          </cell>
          <cell r="BL30">
            <v>-23137357.5</v>
          </cell>
          <cell r="BM30">
            <v>-7167343.79</v>
          </cell>
          <cell r="BN30">
            <v>2286424.88</v>
          </cell>
          <cell r="BS30">
            <v>2876900.68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E30">
            <v>0</v>
          </cell>
          <cell r="CF30">
            <v>0</v>
          </cell>
          <cell r="CG30">
            <v>2876900.68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</row>
        <row r="40"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1752956.39</v>
          </cell>
          <cell r="Q40">
            <v>0</v>
          </cell>
          <cell r="R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195878.88</v>
          </cell>
          <cell r="AC40">
            <v>0</v>
          </cell>
          <cell r="AD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47481.04</v>
          </cell>
          <cell r="AO40">
            <v>0</v>
          </cell>
          <cell r="AP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G40">
            <v>1737365.1800000002</v>
          </cell>
          <cell r="BH40">
            <v>337890.14999999997</v>
          </cell>
          <cell r="BI40">
            <v>1039805.6000000001</v>
          </cell>
          <cell r="BJ40">
            <v>-1827593.68</v>
          </cell>
          <cell r="BK40">
            <v>-1066563.01</v>
          </cell>
          <cell r="BL40">
            <v>-1407529.93</v>
          </cell>
          <cell r="BM40">
            <v>701708.03</v>
          </cell>
          <cell r="BN40">
            <v>127529.85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</row>
        <row r="43"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2409141.11</v>
          </cell>
          <cell r="Q43">
            <v>0</v>
          </cell>
          <cell r="R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269202.28000000003</v>
          </cell>
          <cell r="AC43">
            <v>0</v>
          </cell>
          <cell r="AD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65254.63</v>
          </cell>
          <cell r="AO43">
            <v>0</v>
          </cell>
          <cell r="AP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G43">
            <v>2387713.65</v>
          </cell>
          <cell r="BH43">
            <v>464372.68</v>
          </cell>
          <cell r="BI43">
            <v>1429036.36</v>
          </cell>
          <cell r="BJ43">
            <v>-2511717.41</v>
          </cell>
          <cell r="BK43">
            <v>-1465809.8800000001</v>
          </cell>
          <cell r="BL43">
            <v>-1934411.05</v>
          </cell>
          <cell r="BM43">
            <v>964378.61</v>
          </cell>
          <cell r="BN43">
            <v>175268.13999999998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</row>
        <row r="46"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193225.72</v>
          </cell>
          <cell r="AC46">
            <v>0</v>
          </cell>
          <cell r="AD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201069.71</v>
          </cell>
          <cell r="AO46">
            <v>0</v>
          </cell>
          <cell r="AP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5500000</v>
          </cell>
          <cell r="BB46">
            <v>0</v>
          </cell>
          <cell r="BG46">
            <v>1725919.83</v>
          </cell>
          <cell r="BH46">
            <v>335664.21</v>
          </cell>
          <cell r="BI46">
            <v>1032955.6</v>
          </cell>
          <cell r="BJ46">
            <v>-1815553.92</v>
          </cell>
          <cell r="BK46">
            <v>-1059536.75</v>
          </cell>
          <cell r="BL46">
            <v>-1421782.09</v>
          </cell>
          <cell r="BM46">
            <v>886083.3</v>
          </cell>
          <cell r="BN46">
            <v>158072.35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</row>
        <row r="49">
          <cell r="K49">
            <v>1891.75</v>
          </cell>
          <cell r="L49">
            <v>3045.19</v>
          </cell>
          <cell r="M49">
            <v>3060.41</v>
          </cell>
          <cell r="N49">
            <v>3075.71</v>
          </cell>
          <cell r="O49">
            <v>3091.09</v>
          </cell>
          <cell r="P49">
            <v>3903.33</v>
          </cell>
          <cell r="Q49">
            <v>3922.85</v>
          </cell>
          <cell r="R49">
            <v>4258.6400000000003</v>
          </cell>
          <cell r="W49">
            <v>4006.54</v>
          </cell>
          <cell r="X49">
            <v>6001.31</v>
          </cell>
          <cell r="Y49">
            <v>6386.93</v>
          </cell>
          <cell r="Z49">
            <v>6371.63</v>
          </cell>
          <cell r="AA49">
            <v>6356.25</v>
          </cell>
          <cell r="AB49">
            <v>7587.6500000000005</v>
          </cell>
          <cell r="AC49">
            <v>7947.6</v>
          </cell>
          <cell r="AD49">
            <v>8224.7000000000007</v>
          </cell>
          <cell r="AI49">
            <v>1535.84</v>
          </cell>
          <cell r="AJ49">
            <v>2320.54</v>
          </cell>
          <cell r="AK49">
            <v>2448.33</v>
          </cell>
          <cell r="AL49">
            <v>2442.46</v>
          </cell>
          <cell r="AM49">
            <v>2436.56</v>
          </cell>
          <cell r="AN49">
            <v>2927.5800000000004</v>
          </cell>
          <cell r="AO49">
            <v>3046.58</v>
          </cell>
          <cell r="AP49">
            <v>3169.76</v>
          </cell>
          <cell r="AU49">
            <v>481016.57</v>
          </cell>
          <cell r="AV49">
            <v>0</v>
          </cell>
          <cell r="AW49">
            <v>0</v>
          </cell>
          <cell r="AX49">
            <v>0</v>
          </cell>
          <cell r="AY49">
            <v>325263.68999999989</v>
          </cell>
          <cell r="AZ49">
            <v>0</v>
          </cell>
          <cell r="BA49">
            <v>0</v>
          </cell>
          <cell r="BB49">
            <v>127162.40000000001</v>
          </cell>
          <cell r="BG49">
            <v>0</v>
          </cell>
          <cell r="BH49">
            <v>0.01</v>
          </cell>
          <cell r="BI49">
            <v>0</v>
          </cell>
          <cell r="BJ49">
            <v>-0.01</v>
          </cell>
          <cell r="BK49">
            <v>0</v>
          </cell>
          <cell r="BL49">
            <v>0</v>
          </cell>
          <cell r="BM49">
            <v>0.01</v>
          </cell>
          <cell r="BN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</row>
        <row r="54">
          <cell r="K54">
            <v>500000</v>
          </cell>
          <cell r="L54">
            <v>500000</v>
          </cell>
          <cell r="M54">
            <v>500000</v>
          </cell>
          <cell r="N54">
            <v>500000</v>
          </cell>
          <cell r="O54">
            <v>500000</v>
          </cell>
          <cell r="P54">
            <v>500000</v>
          </cell>
          <cell r="Q54">
            <v>500000</v>
          </cell>
          <cell r="R54">
            <v>500000</v>
          </cell>
          <cell r="W54">
            <v>55357.85</v>
          </cell>
          <cell r="X54">
            <v>54099.72</v>
          </cell>
          <cell r="Y54">
            <v>45284.65</v>
          </cell>
          <cell r="Z54">
            <v>63016.639999999999</v>
          </cell>
          <cell r="AA54">
            <v>60756.5</v>
          </cell>
          <cell r="AB54">
            <v>72887.600000000006</v>
          </cell>
          <cell r="AC54">
            <v>83161.820000000007</v>
          </cell>
          <cell r="AD54">
            <v>81745.899999999994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</row>
        <row r="57">
          <cell r="K57">
            <v>2083333.33</v>
          </cell>
          <cell r="L57">
            <v>2083333.33</v>
          </cell>
          <cell r="M57">
            <v>2083333.33</v>
          </cell>
          <cell r="N57">
            <v>2083333.33</v>
          </cell>
          <cell r="O57">
            <v>2083333.33</v>
          </cell>
          <cell r="P57">
            <v>2083333.33</v>
          </cell>
          <cell r="Q57">
            <v>2083333.33</v>
          </cell>
          <cell r="R57">
            <v>2083333.33</v>
          </cell>
          <cell r="W57">
            <v>434513.68</v>
          </cell>
          <cell r="X57">
            <v>429082.26</v>
          </cell>
          <cell r="Y57">
            <v>363061.73</v>
          </cell>
          <cell r="Z57">
            <v>508390.29</v>
          </cell>
          <cell r="AA57">
            <v>494688.99</v>
          </cell>
          <cell r="AB57">
            <v>598242.56000000006</v>
          </cell>
          <cell r="AC57">
            <v>689472.76</v>
          </cell>
          <cell r="AD57">
            <v>685848.05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</row>
        <row r="62">
          <cell r="K62">
            <v>5952380.9500000002</v>
          </cell>
          <cell r="L62">
            <v>5952380.9500000002</v>
          </cell>
          <cell r="M62">
            <v>5952380.9500000002</v>
          </cell>
          <cell r="N62">
            <v>5952380.9500000002</v>
          </cell>
          <cell r="O62">
            <v>5952380.9500000002</v>
          </cell>
          <cell r="P62">
            <v>5952380.9500000002</v>
          </cell>
          <cell r="Q62">
            <v>5952380.9500000002</v>
          </cell>
          <cell r="R62">
            <v>5952380.9500000002</v>
          </cell>
          <cell r="W62">
            <v>1095978.68</v>
          </cell>
          <cell r="X62">
            <v>1031159.02</v>
          </cell>
          <cell r="Y62">
            <v>1046702.21</v>
          </cell>
          <cell r="Z62">
            <v>1348073.62</v>
          </cell>
          <cell r="AA62">
            <v>1481140.69</v>
          </cell>
          <cell r="AB62">
            <v>1547540.43</v>
          </cell>
          <cell r="AC62">
            <v>1942011.17</v>
          </cell>
          <cell r="AD62">
            <v>2210937.46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</row>
        <row r="67">
          <cell r="K67">
            <v>1607564.23</v>
          </cell>
          <cell r="L67">
            <v>2699465.7699999996</v>
          </cell>
          <cell r="M67">
            <v>1608515.8399999999</v>
          </cell>
          <cell r="N67">
            <v>1609225.93</v>
          </cell>
          <cell r="O67">
            <v>1609998.5499999998</v>
          </cell>
          <cell r="P67">
            <v>1610871.46</v>
          </cell>
          <cell r="Q67">
            <v>1662014.94</v>
          </cell>
          <cell r="R67">
            <v>1663266.2999999998</v>
          </cell>
          <cell r="W67">
            <v>200289.21</v>
          </cell>
          <cell r="X67">
            <v>502942.31</v>
          </cell>
          <cell r="Y67">
            <v>153559.74000000002</v>
          </cell>
          <cell r="Z67">
            <v>178372</v>
          </cell>
          <cell r="AA67">
            <v>177684.09</v>
          </cell>
          <cell r="AB67">
            <v>154432.13</v>
          </cell>
          <cell r="AC67">
            <v>161357.53</v>
          </cell>
          <cell r="AD67">
            <v>165436.53999999998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1000000</v>
          </cell>
          <cell r="BA67">
            <v>0</v>
          </cell>
          <cell r="BB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S67">
            <v>86134.92</v>
          </cell>
          <cell r="BT67">
            <v>-316726.58</v>
          </cell>
          <cell r="BU67">
            <v>85400.81</v>
          </cell>
          <cell r="BV67">
            <v>43562.02</v>
          </cell>
          <cell r="BW67">
            <v>27565.870000000003</v>
          </cell>
          <cell r="BX67">
            <v>67176.22</v>
          </cell>
          <cell r="BY67">
            <v>54820.380000000005</v>
          </cell>
          <cell r="BZ67">
            <v>62342.479999999996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</row>
        <row r="82">
          <cell r="K82">
            <v>27076708.870000001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26817917.609999999</v>
          </cell>
          <cell r="R82">
            <v>0</v>
          </cell>
          <cell r="W82">
            <v>561239.63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292249.19</v>
          </cell>
          <cell r="AD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G82">
            <v>2123613.71</v>
          </cell>
          <cell r="BH82">
            <v>275536.98</v>
          </cell>
          <cell r="BI82">
            <v>847923.18</v>
          </cell>
          <cell r="BJ82">
            <v>-1490335.36</v>
          </cell>
          <cell r="BK82">
            <v>-869742.87</v>
          </cell>
          <cell r="BL82">
            <v>-1167099.54</v>
          </cell>
          <cell r="BM82">
            <v>1435025</v>
          </cell>
          <cell r="BN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</row>
        <row r="85"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14718640.220000001</v>
          </cell>
          <cell r="Q85">
            <v>0</v>
          </cell>
          <cell r="R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1555934.24</v>
          </cell>
          <cell r="AC85">
            <v>0</v>
          </cell>
          <cell r="AD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G85">
            <v>13373000.34</v>
          </cell>
          <cell r="BH85">
            <v>2600837.8199999998</v>
          </cell>
          <cell r="BI85">
            <v>8003683.2300000004</v>
          </cell>
          <cell r="BJ85">
            <v>-14067515.050000001</v>
          </cell>
          <cell r="BK85">
            <v>-8209642.7599999998</v>
          </cell>
          <cell r="BL85">
            <v>-10391517.74</v>
          </cell>
          <cell r="BM85">
            <v>5382559.3799999999</v>
          </cell>
          <cell r="BN85">
            <v>978237.34000000008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</row>
        <row r="88"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W88">
            <v>0</v>
          </cell>
          <cell r="X88">
            <v>0</v>
          </cell>
          <cell r="Y88">
            <v>903767.02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I88">
            <v>0</v>
          </cell>
          <cell r="AJ88">
            <v>0</v>
          </cell>
          <cell r="AK88">
            <v>1013565.49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G88">
            <v>9126553.0500000007</v>
          </cell>
          <cell r="BH88">
            <v>1774970.74</v>
          </cell>
          <cell r="BI88">
            <v>5462202.7800000003</v>
          </cell>
          <cell r="BJ88">
            <v>-9600532.3499999996</v>
          </cell>
          <cell r="BK88">
            <v>-5602762.1600000001</v>
          </cell>
          <cell r="BL88">
            <v>-7518292.2699999996</v>
          </cell>
          <cell r="BM88">
            <v>3902974.34</v>
          </cell>
          <cell r="BN88">
            <v>709334.53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</row>
        <row r="99">
          <cell r="K99">
            <v>0</v>
          </cell>
          <cell r="L99">
            <v>0</v>
          </cell>
          <cell r="M99">
            <v>243751.8</v>
          </cell>
          <cell r="N99">
            <v>243751.8</v>
          </cell>
          <cell r="O99">
            <v>243751.8</v>
          </cell>
          <cell r="P99">
            <v>243751.8</v>
          </cell>
          <cell r="Q99">
            <v>243751.8</v>
          </cell>
          <cell r="R99">
            <v>243751.8</v>
          </cell>
          <cell r="W99">
            <v>0</v>
          </cell>
          <cell r="X99">
            <v>0</v>
          </cell>
          <cell r="Y99">
            <v>46849.1</v>
          </cell>
          <cell r="Z99">
            <v>47336.6</v>
          </cell>
          <cell r="AA99">
            <v>47848.480000000003</v>
          </cell>
          <cell r="AB99">
            <v>48506.61</v>
          </cell>
          <cell r="AC99">
            <v>49262.239999999998</v>
          </cell>
          <cell r="AD99">
            <v>50139.75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G99">
            <v>63429.96</v>
          </cell>
          <cell r="BH99">
            <v>55422.080000000002</v>
          </cell>
          <cell r="BI99">
            <v>36950.53</v>
          </cell>
          <cell r="BJ99">
            <v>37702.769999999997</v>
          </cell>
          <cell r="BK99">
            <v>60829.67</v>
          </cell>
          <cell r="BL99">
            <v>75516.399999999994</v>
          </cell>
          <cell r="BM99">
            <v>93886.99</v>
          </cell>
          <cell r="BN99">
            <v>119795.92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</row>
        <row r="102">
          <cell r="K102">
            <v>215719.02</v>
          </cell>
          <cell r="L102">
            <v>215719.02</v>
          </cell>
          <cell r="M102">
            <v>215719.02</v>
          </cell>
          <cell r="N102">
            <v>215719.02</v>
          </cell>
          <cell r="O102">
            <v>215719.02</v>
          </cell>
          <cell r="P102">
            <v>215719.02</v>
          </cell>
          <cell r="Q102">
            <v>215719.02</v>
          </cell>
          <cell r="R102">
            <v>215719.02</v>
          </cell>
          <cell r="W102">
            <v>139030.9</v>
          </cell>
          <cell r="X102">
            <v>139354.48000000001</v>
          </cell>
          <cell r="Y102">
            <v>139634.92000000001</v>
          </cell>
          <cell r="Z102">
            <v>140066.35</v>
          </cell>
          <cell r="AA102">
            <v>140519.35999999999</v>
          </cell>
          <cell r="AB102">
            <v>141101.81</v>
          </cell>
          <cell r="AC102">
            <v>141770.53</v>
          </cell>
          <cell r="AD102">
            <v>142547.12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G102">
            <v>-90494.13</v>
          </cell>
          <cell r="BH102">
            <v>-97569.71</v>
          </cell>
          <cell r="BI102">
            <v>-75782.100000000006</v>
          </cell>
          <cell r="BJ102">
            <v>-73473.89</v>
          </cell>
          <cell r="BK102">
            <v>-55482.94</v>
          </cell>
          <cell r="BL102">
            <v>-44136.11</v>
          </cell>
          <cell r="BM102">
            <v>-29941.8</v>
          </cell>
          <cell r="BN102">
            <v>-9901.5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102"/>
  <sheetViews>
    <sheetView tabSelected="1" view="pageBreakPreview" zoomScaleNormal="100" zoomScaleSheetLayoutView="100" workbookViewId="0">
      <pane xSplit="3" ySplit="10" topLeftCell="D95" activePane="bottomRight" state="frozen"/>
      <selection activeCell="D108" sqref="D108:F108"/>
      <selection pane="topRight" activeCell="D108" sqref="D108:F108"/>
      <selection pane="bottomLeft" activeCell="D108" sqref="D108:F108"/>
      <selection pane="bottomRight" activeCell="B96" sqref="B96:L96"/>
    </sheetView>
  </sheetViews>
  <sheetFormatPr defaultColWidth="11" defaultRowHeight="12.75" x14ac:dyDescent="0.15"/>
  <cols>
    <col min="1" max="1" width="2.25" style="1" customWidth="1"/>
    <col min="2" max="2" width="38.75" style="1" customWidth="1"/>
    <col min="3" max="3" width="17.125" style="1" customWidth="1"/>
    <col min="4" max="4" width="15.625" style="1" customWidth="1"/>
    <col min="5" max="5" width="13.75" style="1" customWidth="1"/>
    <col min="6" max="6" width="13.125" style="1" customWidth="1"/>
    <col min="7" max="7" width="15.625" style="1" customWidth="1"/>
    <col min="8" max="8" width="14.75" style="1" customWidth="1"/>
    <col min="9" max="9" width="13.125" customWidth="1"/>
    <col min="10" max="10" width="14.75" style="1" customWidth="1"/>
    <col min="11" max="11" width="18" style="1" customWidth="1"/>
    <col min="12" max="12" width="16.5" style="1" customWidth="1"/>
    <col min="13" max="16384" width="11" style="1"/>
  </cols>
  <sheetData>
    <row r="1" spans="2:12" x14ac:dyDescent="0.15">
      <c r="D1" s="2"/>
      <c r="E1" s="2"/>
      <c r="F1" s="2"/>
      <c r="G1" s="2"/>
      <c r="H1" s="2"/>
      <c r="I1" s="2"/>
      <c r="J1" s="2"/>
      <c r="K1" s="2"/>
      <c r="L1" s="2"/>
    </row>
    <row r="2" spans="2:12" ht="24.75" customHeight="1" x14ac:dyDescent="0.15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x14ac:dyDescent="0.15">
      <c r="B3" s="6"/>
      <c r="C3" s="7"/>
      <c r="D3" s="7"/>
      <c r="E3" s="7"/>
      <c r="F3" s="7"/>
      <c r="G3" s="7"/>
      <c r="H3" s="7"/>
      <c r="I3" s="7"/>
      <c r="J3" s="7"/>
      <c r="K3" s="7"/>
      <c r="L3" s="7"/>
    </row>
    <row r="4" spans="2:12" ht="21.75" customHeight="1" x14ac:dyDescent="0.15">
      <c r="B4" s="6"/>
      <c r="C4" s="2"/>
      <c r="D4" s="8"/>
      <c r="E4" s="8"/>
      <c r="F4" s="8"/>
      <c r="G4" s="2"/>
      <c r="H4" s="9"/>
      <c r="I4" s="2"/>
      <c r="J4" s="2"/>
      <c r="K4" s="2"/>
      <c r="L4" s="10">
        <f>L8</f>
        <v>44439</v>
      </c>
    </row>
    <row r="5" spans="2:12" ht="13.5" thickBot="1" x14ac:dyDescent="0.2">
      <c r="B5" s="11"/>
      <c r="C5" s="8"/>
      <c r="D5" s="8"/>
      <c r="E5" s="8"/>
      <c r="F5" s="8"/>
      <c r="G5" s="2"/>
      <c r="H5" s="9"/>
      <c r="I5" s="2"/>
      <c r="J5" s="2"/>
      <c r="K5" s="2"/>
      <c r="L5" s="8"/>
    </row>
    <row r="6" spans="2:12" ht="17.25" customHeight="1" thickBot="1" x14ac:dyDescent="0.2">
      <c r="B6" s="12" t="s">
        <v>2</v>
      </c>
      <c r="C6" s="13" t="s">
        <v>3</v>
      </c>
      <c r="D6" s="14" t="s">
        <v>4</v>
      </c>
      <c r="E6" s="15"/>
      <c r="F6" s="15"/>
      <c r="G6" s="16"/>
      <c r="H6" s="17" t="s">
        <v>5</v>
      </c>
      <c r="I6" s="18"/>
      <c r="J6" s="18"/>
      <c r="K6" s="18"/>
      <c r="L6" s="13" t="s">
        <v>3</v>
      </c>
    </row>
    <row r="7" spans="2:12" ht="17.25" customHeight="1" thickBot="1" x14ac:dyDescent="0.2">
      <c r="B7" s="19"/>
      <c r="C7" s="20"/>
      <c r="D7" s="21"/>
      <c r="E7" s="22"/>
      <c r="F7" s="22"/>
      <c r="G7" s="23"/>
      <c r="H7" s="21" t="s">
        <v>6</v>
      </c>
      <c r="I7" s="22"/>
      <c r="J7" s="23"/>
      <c r="K7" s="24" t="s">
        <v>7</v>
      </c>
      <c r="L7" s="20"/>
    </row>
    <row r="8" spans="2:12" s="27" customFormat="1" ht="46.5" customHeight="1" thickBot="1" x14ac:dyDescent="0.2">
      <c r="B8" s="19"/>
      <c r="C8" s="25">
        <f>[1]Rl.07!L8</f>
        <v>44408</v>
      </c>
      <c r="D8" s="26" t="s">
        <v>8</v>
      </c>
      <c r="E8" s="26" t="s">
        <v>9</v>
      </c>
      <c r="F8" s="26" t="s">
        <v>10</v>
      </c>
      <c r="G8" s="26" t="s">
        <v>11</v>
      </c>
      <c r="H8" s="24" t="s">
        <v>12</v>
      </c>
      <c r="I8" s="24" t="s">
        <v>13</v>
      </c>
      <c r="J8" s="24" t="s">
        <v>14</v>
      </c>
      <c r="K8" s="24" t="s">
        <v>15</v>
      </c>
      <c r="L8" s="25">
        <f>EOMONTH(C8,1)</f>
        <v>44439</v>
      </c>
    </row>
    <row r="9" spans="2:12" s="27" customFormat="1" ht="13.5" customHeight="1" thickBot="1" x14ac:dyDescent="0.2">
      <c r="B9" s="29"/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24" t="s">
        <v>21</v>
      </c>
      <c r="I9" s="24" t="s">
        <v>22</v>
      </c>
      <c r="J9" s="24" t="s">
        <v>23</v>
      </c>
      <c r="K9" s="24" t="s">
        <v>24</v>
      </c>
      <c r="L9" s="30" t="s">
        <v>25</v>
      </c>
    </row>
    <row r="10" spans="2:12" ht="13.9" customHeight="1" x14ac:dyDescent="0.15">
      <c r="B10" s="31"/>
      <c r="C10" s="32" t="s">
        <v>26</v>
      </c>
      <c r="D10" s="33"/>
      <c r="E10" s="33"/>
      <c r="F10" s="33"/>
      <c r="G10" s="33"/>
      <c r="H10" s="33"/>
      <c r="I10" s="33"/>
      <c r="J10" s="33"/>
      <c r="K10" s="33"/>
      <c r="L10" s="33"/>
    </row>
    <row r="11" spans="2:12" s="2" customFormat="1" x14ac:dyDescent="0.15">
      <c r="B11" s="34" t="s">
        <v>27</v>
      </c>
      <c r="C11" s="35">
        <f>C13+C18+C24+C27+C31+C34</f>
        <v>26091162376.649998</v>
      </c>
      <c r="D11" s="35">
        <f t="shared" ref="D11:L11" si="0">D13+D18+D24+D27+D31+D34</f>
        <v>188404200.38999999</v>
      </c>
      <c r="E11" s="35">
        <f t="shared" si="0"/>
        <v>78248192.660000011</v>
      </c>
      <c r="F11" s="35">
        <f t="shared" si="0"/>
        <v>199430.81</v>
      </c>
      <c r="G11" s="35">
        <f t="shared" si="0"/>
        <v>266851823.85999998</v>
      </c>
      <c r="H11" s="35">
        <f t="shared" si="0"/>
        <v>3735955.1499999994</v>
      </c>
      <c r="I11" s="35">
        <f t="shared" si="0"/>
        <v>127162.40000000001</v>
      </c>
      <c r="J11" s="35">
        <f t="shared" si="0"/>
        <v>1026042.4</v>
      </c>
      <c r="K11" s="35">
        <f t="shared" si="0"/>
        <v>-11801.279999999972</v>
      </c>
      <c r="L11" s="35">
        <f t="shared" si="0"/>
        <v>25907659137.490002</v>
      </c>
    </row>
    <row r="12" spans="2:12" x14ac:dyDescent="0.15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2:12" s="2" customFormat="1" x14ac:dyDescent="0.15">
      <c r="B13" s="34" t="s">
        <v>28</v>
      </c>
      <c r="C13" s="35">
        <f t="shared" ref="C13:H13" si="1">SUM(C14:C16)</f>
        <v>25224735388.649998</v>
      </c>
      <c r="D13" s="35">
        <f t="shared" si="1"/>
        <v>177741490.34999999</v>
      </c>
      <c r="E13" s="35">
        <f t="shared" si="1"/>
        <v>74903313.140000001</v>
      </c>
      <c r="F13" s="35">
        <f t="shared" si="1"/>
        <v>196261.05</v>
      </c>
      <c r="G13" s="35">
        <f t="shared" si="1"/>
        <v>252841064.53999999</v>
      </c>
      <c r="H13" s="35">
        <f t="shared" si="1"/>
        <v>3165190.3899999997</v>
      </c>
      <c r="I13" s="35">
        <f t="shared" ref="I13" si="2">SUM(I14:I16)</f>
        <v>0</v>
      </c>
      <c r="J13" s="35">
        <f>SUM(J14:J16)</f>
        <v>963699.92</v>
      </c>
      <c r="K13" s="35">
        <f>SUM(K14:K16)</f>
        <v>-11801.279999999972</v>
      </c>
      <c r="L13" s="35">
        <f>SUM(L14:L16)</f>
        <v>25051134589.889999</v>
      </c>
    </row>
    <row r="14" spans="2:12" x14ac:dyDescent="0.15">
      <c r="B14" s="36" t="s">
        <v>29</v>
      </c>
      <c r="C14" s="37">
        <f>[2]Sd.07!$R$16</f>
        <v>68924372.659999996</v>
      </c>
      <c r="D14" s="37">
        <f>'[2]Mutações Acum.'!$R$16</f>
        <v>0</v>
      </c>
      <c r="E14" s="37">
        <f>'[2]Mutações Acum.'!$AD$16</f>
        <v>0</v>
      </c>
      <c r="F14" s="37">
        <f>'[2]Mutações Acum.'!$AP$16</f>
        <v>0</v>
      </c>
      <c r="G14" s="38">
        <f>SUM(D14:F14)</f>
        <v>0</v>
      </c>
      <c r="H14" s="37">
        <f>'[2]Mutações Acum.'!$BN$16</f>
        <v>878765.51</v>
      </c>
      <c r="I14" s="37">
        <f>'[2]Mutações Acum.'!$BB$16</f>
        <v>0</v>
      </c>
      <c r="J14" s="37">
        <f>'[2]Mutações Acum.'!$BZ$16</f>
        <v>0</v>
      </c>
      <c r="K14" s="37">
        <f>'[2]Mutações Acum.'!$CL$16</f>
        <v>0</v>
      </c>
      <c r="L14" s="37">
        <f>[2]Sd.08!$R$16</f>
        <v>69803138.170000002</v>
      </c>
    </row>
    <row r="15" spans="2:12" s="39" customFormat="1" x14ac:dyDescent="0.15">
      <c r="B15" s="36" t="s">
        <v>30</v>
      </c>
      <c r="C15" s="37">
        <f>[2]Sd.07!$R$23</f>
        <v>349704484</v>
      </c>
      <c r="D15" s="37">
        <f>'[2]Mutações Acum.'!$R$23</f>
        <v>2741420.1</v>
      </c>
      <c r="E15" s="37">
        <f>'[2]Mutações Acum.'!$AD$23</f>
        <v>107224.92</v>
      </c>
      <c r="F15" s="37">
        <f>'[2]Mutações Acum.'!$AP$23</f>
        <v>29140.019999999997</v>
      </c>
      <c r="G15" s="38">
        <f>SUM(D15:F15)</f>
        <v>2877785.04</v>
      </c>
      <c r="H15" s="37">
        <f>'[2]Mutações Acum.'!$BN$23</f>
        <v>0</v>
      </c>
      <c r="I15" s="37">
        <f>'[2]Mutações Acum.'!$BB$23</f>
        <v>0</v>
      </c>
      <c r="J15" s="37">
        <f>'[2]Mutações Acum.'!$BZ$23</f>
        <v>963699.92</v>
      </c>
      <c r="K15" s="37">
        <f>'[2]Mutações Acum.'!$CL$23</f>
        <v>-11801.279999999972</v>
      </c>
      <c r="L15" s="37">
        <f>[2]Sd.08!$R$23</f>
        <v>347938565.10000002</v>
      </c>
    </row>
    <row r="16" spans="2:12" x14ac:dyDescent="0.15">
      <c r="B16" s="36" t="s">
        <v>31</v>
      </c>
      <c r="C16" s="37">
        <f>[2]Sd.07!$R$30</f>
        <v>24806106531.989998</v>
      </c>
      <c r="D16" s="37">
        <f>'[2]Mutações Acum.'!$R$30</f>
        <v>175000070.25</v>
      </c>
      <c r="E16" s="37">
        <f>'[2]Mutações Acum.'!$AD$30</f>
        <v>74796088.219999999</v>
      </c>
      <c r="F16" s="37">
        <f>'[2]Mutações Acum.'!$AP$30</f>
        <v>167121.03</v>
      </c>
      <c r="G16" s="38">
        <f>SUM(D16:F16)</f>
        <v>249963279.5</v>
      </c>
      <c r="H16" s="37">
        <f>'[2]Mutações Acum.'!$BN$30</f>
        <v>2286424.88</v>
      </c>
      <c r="I16" s="37">
        <f>'[2]Mutações Acum.'!$BB$30</f>
        <v>0</v>
      </c>
      <c r="J16" s="37">
        <f>'[2]Mutações Acum.'!$BZ$30</f>
        <v>0</v>
      </c>
      <c r="K16" s="37">
        <f>'[2]Mutações Acum.'!$CL$30</f>
        <v>0</v>
      </c>
      <c r="L16" s="37">
        <f>[2]Sd.08!$R$30</f>
        <v>24633392886.619999</v>
      </c>
    </row>
    <row r="17" spans="2:12" x14ac:dyDescent="0.15"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2:12" s="2" customFormat="1" x14ac:dyDescent="0.15">
      <c r="B18" s="34" t="s">
        <v>32</v>
      </c>
      <c r="C18" s="35">
        <f>SUM(C19:C22)</f>
        <v>110359493.79000001</v>
      </c>
      <c r="D18" s="35">
        <f>SUM(D19:D22)</f>
        <v>4258.6400000000003</v>
      </c>
      <c r="E18" s="35">
        <f>SUM(E19:E22)</f>
        <v>8224.7000000000007</v>
      </c>
      <c r="F18" s="35">
        <f>SUM(F19:F22)</f>
        <v>3169.76</v>
      </c>
      <c r="G18" s="35">
        <f t="shared" ref="G18" si="3">SUM(G19:G22)</f>
        <v>15653.1</v>
      </c>
      <c r="H18" s="35">
        <f>SUM(H19:H22)</f>
        <v>460870.33999999997</v>
      </c>
      <c r="I18" s="35">
        <f>SUM(I19:I22)</f>
        <v>127162.40000000001</v>
      </c>
      <c r="J18" s="35">
        <f>SUM(J19:J22)</f>
        <v>0</v>
      </c>
      <c r="K18" s="35">
        <f>SUM(K19:K22)</f>
        <v>0</v>
      </c>
      <c r="L18" s="35">
        <f>SUM(L19:L22)</f>
        <v>110943267.89</v>
      </c>
    </row>
    <row r="19" spans="2:12" x14ac:dyDescent="0.15">
      <c r="B19" s="36" t="s">
        <v>33</v>
      </c>
      <c r="C19" s="37">
        <f>[2]Sd.07!$R$40</f>
        <v>30099395.550000001</v>
      </c>
      <c r="D19" s="37">
        <f>'[2]Mutações Acum.'!$R$40</f>
        <v>0</v>
      </c>
      <c r="E19" s="37">
        <f>'[2]Mutações Acum.'!$AD$40</f>
        <v>0</v>
      </c>
      <c r="F19" s="37">
        <f>'[2]Mutações Acum.'!$AP$40</f>
        <v>0</v>
      </c>
      <c r="G19" s="38">
        <f>SUM(D19:F19)</f>
        <v>0</v>
      </c>
      <c r="H19" s="37">
        <f>'[2]Mutações Acum.'!$BN$40</f>
        <v>127529.85</v>
      </c>
      <c r="I19" s="37">
        <f>'[2]Mutações Acum.'!$BB$40</f>
        <v>0</v>
      </c>
      <c r="J19" s="37">
        <f>'[2]Mutações Acum.'!$BZ$40</f>
        <v>0</v>
      </c>
      <c r="K19" s="37">
        <f>'[2]Mutações Acum.'!$CL$40</f>
        <v>0</v>
      </c>
      <c r="L19" s="37">
        <f>[2]Sd.08!$R$40</f>
        <v>30226925.399999999</v>
      </c>
    </row>
    <row r="20" spans="2:12" x14ac:dyDescent="0.15">
      <c r="B20" s="36" t="s">
        <v>34</v>
      </c>
      <c r="C20" s="37">
        <f>[2]Sd.07!$R$43</f>
        <v>41366511.850000001</v>
      </c>
      <c r="D20" s="37">
        <f>'[2]Mutações Acum.'!$R$43</f>
        <v>0</v>
      </c>
      <c r="E20" s="37">
        <f>'[2]Mutações Acum.'!$AD$43</f>
        <v>0</v>
      </c>
      <c r="F20" s="37">
        <f>'[2]Mutações Acum.'!$AP$43</f>
        <v>0</v>
      </c>
      <c r="G20" s="38"/>
      <c r="H20" s="37">
        <f>'[2]Mutações Acum.'!$BN$43</f>
        <v>175268.13999999998</v>
      </c>
      <c r="I20" s="37">
        <f>'[2]Mutações Acum.'!$BB$43</f>
        <v>0</v>
      </c>
      <c r="J20" s="37">
        <f>'[2]Mutações Acum.'!$BZ$43</f>
        <v>0</v>
      </c>
      <c r="K20" s="37">
        <f>'[2]Mutações Acum.'!$CL$43</f>
        <v>0</v>
      </c>
      <c r="L20" s="37">
        <f>[2]Sd.08!$R$43</f>
        <v>41541779.990000002</v>
      </c>
    </row>
    <row r="21" spans="2:12" ht="15.75" x14ac:dyDescent="0.15">
      <c r="B21" s="36" t="s">
        <v>35</v>
      </c>
      <c r="C21" s="37">
        <f>[2]Sd.07!$R$46</f>
        <v>37307989.43</v>
      </c>
      <c r="D21" s="37">
        <f>'[2]Mutações Acum.'!$R$46</f>
        <v>0</v>
      </c>
      <c r="E21" s="37">
        <f>'[2]Mutações Acum.'!$AD$46</f>
        <v>0</v>
      </c>
      <c r="F21" s="37">
        <f>'[2]Mutações Acum.'!$AP$46</f>
        <v>0</v>
      </c>
      <c r="G21" s="38"/>
      <c r="H21" s="37">
        <f>'[2]Mutações Acum.'!$BN$46</f>
        <v>158072.35</v>
      </c>
      <c r="I21" s="37">
        <f>'[2]Mutações Acum.'!$BB$46</f>
        <v>0</v>
      </c>
      <c r="J21" s="37">
        <f>'[2]Mutações Acum.'!$BZ$46</f>
        <v>0</v>
      </c>
      <c r="K21" s="37">
        <f>'[2]Mutações Acum.'!$CL$46</f>
        <v>0</v>
      </c>
      <c r="L21" s="37">
        <f>[2]Sd.08!$R$46</f>
        <v>37466061.780000001</v>
      </c>
    </row>
    <row r="22" spans="2:12" ht="15.75" x14ac:dyDescent="0.15">
      <c r="B22" s="36" t="s">
        <v>36</v>
      </c>
      <c r="C22" s="37">
        <f>[2]Sd.07!$R$49</f>
        <v>1585596.96</v>
      </c>
      <c r="D22" s="37">
        <f>'[2]Mutações Acum.'!$R$49</f>
        <v>4258.6400000000003</v>
      </c>
      <c r="E22" s="37">
        <f>'[2]Mutações Acum.'!$AD$49</f>
        <v>8224.7000000000007</v>
      </c>
      <c r="F22" s="37">
        <f>'[2]Mutações Acum.'!$AP$49</f>
        <v>3169.76</v>
      </c>
      <c r="G22" s="38">
        <f>SUM(D22:F22)</f>
        <v>15653.1</v>
      </c>
      <c r="H22" s="37">
        <f>'[2]Mutações Acum.'!$BN$49</f>
        <v>0</v>
      </c>
      <c r="I22" s="37">
        <f>'[2]Mutações Acum.'!$BB$49</f>
        <v>127162.40000000001</v>
      </c>
      <c r="J22" s="37">
        <f>'[2]Mutações Acum.'!$BZ$49</f>
        <v>0</v>
      </c>
      <c r="K22" s="37">
        <f>'[2]Mutações Acum.'!$CL$49</f>
        <v>0</v>
      </c>
      <c r="L22" s="37">
        <f>[2]Sd.08!$R$49</f>
        <v>1708500.72</v>
      </c>
    </row>
    <row r="23" spans="2:12" x14ac:dyDescent="0.1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2:12" s="2" customFormat="1" x14ac:dyDescent="0.15">
      <c r="B24" s="34" t="s">
        <v>37</v>
      </c>
      <c r="C24" s="35">
        <f t="shared" ref="C24:L24" si="4">SUM(C25:C25)</f>
        <v>34032110.229999997</v>
      </c>
      <c r="D24" s="35">
        <f t="shared" si="4"/>
        <v>1663266.2999999998</v>
      </c>
      <c r="E24" s="35">
        <f t="shared" si="4"/>
        <v>165436.53999999998</v>
      </c>
      <c r="F24" s="35">
        <f t="shared" si="4"/>
        <v>0</v>
      </c>
      <c r="G24" s="35">
        <f t="shared" si="4"/>
        <v>1828702.8399999999</v>
      </c>
      <c r="H24" s="35">
        <f t="shared" si="4"/>
        <v>0</v>
      </c>
      <c r="I24" s="35">
        <f t="shared" si="4"/>
        <v>0</v>
      </c>
      <c r="J24" s="35">
        <f t="shared" si="4"/>
        <v>62342.479999999996</v>
      </c>
      <c r="K24" s="35">
        <f t="shared" si="4"/>
        <v>0</v>
      </c>
      <c r="L24" s="35">
        <f t="shared" si="4"/>
        <v>32431186.41</v>
      </c>
    </row>
    <row r="25" spans="2:12" ht="15.75" x14ac:dyDescent="0.15">
      <c r="B25" s="36" t="s">
        <v>38</v>
      </c>
      <c r="C25" s="37">
        <f>[2]Sd.07!$R$67</f>
        <v>34032110.229999997</v>
      </c>
      <c r="D25" s="37">
        <f>'[2]Mutações Acum.'!$R$67</f>
        <v>1663266.2999999998</v>
      </c>
      <c r="E25" s="37">
        <f>'[2]Mutações Acum.'!$AD$67</f>
        <v>165436.53999999998</v>
      </c>
      <c r="F25" s="37">
        <f>'[2]Mutações Acum.'!$AP$67</f>
        <v>0</v>
      </c>
      <c r="G25" s="38">
        <f>SUM(D25:F25)</f>
        <v>1828702.8399999999</v>
      </c>
      <c r="H25" s="37">
        <f>'[2]Mutações Acum.'!$BN$67</f>
        <v>0</v>
      </c>
      <c r="I25" s="37">
        <f>'[2]Mutações Acum.'!$BB$67</f>
        <v>0</v>
      </c>
      <c r="J25" s="37">
        <f>'[2]Mutações Acum.'!$BZ$67</f>
        <v>62342.479999999996</v>
      </c>
      <c r="K25" s="37">
        <f>'[2]Mutações Acum.'!$CL$67</f>
        <v>0</v>
      </c>
      <c r="L25" s="37">
        <f>[2]Sd.08!$R$67</f>
        <v>32431186.41</v>
      </c>
    </row>
    <row r="26" spans="2:12" x14ac:dyDescent="0.15">
      <c r="B26" s="36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x14ac:dyDescent="0.15">
      <c r="B27" s="34" t="s">
        <v>39</v>
      </c>
      <c r="C27" s="35">
        <f t="shared" ref="C27:L27" si="5">SUM(C28:C29)</f>
        <v>170583333.41</v>
      </c>
      <c r="D27" s="35">
        <f t="shared" si="5"/>
        <v>2583333.33</v>
      </c>
      <c r="E27" s="35">
        <f t="shared" si="5"/>
        <v>767593.95000000007</v>
      </c>
      <c r="F27" s="35">
        <f t="shared" si="5"/>
        <v>0</v>
      </c>
      <c r="G27" s="35">
        <f t="shared" si="5"/>
        <v>3350927.28</v>
      </c>
      <c r="H27" s="35">
        <f t="shared" si="5"/>
        <v>0</v>
      </c>
      <c r="I27" s="35">
        <f t="shared" si="5"/>
        <v>0</v>
      </c>
      <c r="J27" s="35">
        <f t="shared" si="5"/>
        <v>0</v>
      </c>
      <c r="K27" s="35">
        <f t="shared" si="5"/>
        <v>0</v>
      </c>
      <c r="L27" s="35">
        <f t="shared" si="5"/>
        <v>168000000.08000001</v>
      </c>
    </row>
    <row r="28" spans="2:12" x14ac:dyDescent="0.15">
      <c r="B28" s="36" t="s">
        <v>40</v>
      </c>
      <c r="C28" s="38">
        <f>[2]Sd.07!$R$54</f>
        <v>18500000</v>
      </c>
      <c r="D28" s="37">
        <f>'[2]Mutações Acum.'!$R$54</f>
        <v>500000</v>
      </c>
      <c r="E28" s="38">
        <f>'[2]Mutações Acum.'!$AD$54</f>
        <v>81745.899999999994</v>
      </c>
      <c r="F28" s="38">
        <f>'[2]Mutações Acum.'!$AP$54</f>
        <v>0</v>
      </c>
      <c r="G28" s="38">
        <f>SUM(D28:F28)</f>
        <v>581745.9</v>
      </c>
      <c r="H28" s="38">
        <f>'[2]Mutações Acum.'!$BN$54</f>
        <v>0</v>
      </c>
      <c r="I28" s="38">
        <f>'[2]Mutações Acum.'!$BB$54</f>
        <v>0</v>
      </c>
      <c r="J28" s="38">
        <f>'[2]Mutações Acum.'!$BZ$54</f>
        <v>0</v>
      </c>
      <c r="K28" s="38">
        <f>'[2]Mutações Acum.'!$CL$54</f>
        <v>0</v>
      </c>
      <c r="L28" s="37">
        <f>[2]Sd.08!$R$54</f>
        <v>18000000</v>
      </c>
    </row>
    <row r="29" spans="2:12" x14ac:dyDescent="0.15">
      <c r="B29" s="36" t="s">
        <v>41</v>
      </c>
      <c r="C29" s="38">
        <f>[2]Sd.07!$R$57</f>
        <v>152083333.41</v>
      </c>
      <c r="D29" s="37">
        <f>'[2]Mutações Acum.'!$R$57</f>
        <v>2083333.33</v>
      </c>
      <c r="E29" s="38">
        <f>'[2]Mutações Acum.'!$AD$57</f>
        <v>685848.05</v>
      </c>
      <c r="F29" s="38">
        <f>'[2]Mutações Acum.'!$AP$57</f>
        <v>0</v>
      </c>
      <c r="G29" s="38">
        <f>SUM(D29:F29)</f>
        <v>2769181.38</v>
      </c>
      <c r="H29" s="38">
        <f>'[2]Mutações Acum.'!$BN$57</f>
        <v>0</v>
      </c>
      <c r="I29" s="38">
        <f>'[2]Mutações Acum.'!$BB$57</f>
        <v>0</v>
      </c>
      <c r="J29" s="38">
        <f>'[2]Mutações Acum.'!$BZ$57</f>
        <v>0</v>
      </c>
      <c r="K29" s="38">
        <f>'[2]Mutações Acum.'!$CL$57</f>
        <v>0</v>
      </c>
      <c r="L29" s="37">
        <f>[2]Sd.08!$R$57</f>
        <v>150000000.08000001</v>
      </c>
    </row>
    <row r="30" spans="2:12" x14ac:dyDescent="0.15">
      <c r="B30" s="36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2:12" x14ac:dyDescent="0.15">
      <c r="B31" s="40" t="s">
        <v>42</v>
      </c>
      <c r="C31" s="41">
        <f t="shared" ref="C31:K31" si="6">SUM(C32:C33)</f>
        <v>452380952.39999998</v>
      </c>
      <c r="D31" s="41">
        <f t="shared" si="6"/>
        <v>5952380.9500000002</v>
      </c>
      <c r="E31" s="41">
        <f t="shared" si="6"/>
        <v>2210937.46</v>
      </c>
      <c r="F31" s="41">
        <f t="shared" si="6"/>
        <v>0</v>
      </c>
      <c r="G31" s="41">
        <f t="shared" si="6"/>
        <v>8163318.4100000001</v>
      </c>
      <c r="H31" s="41">
        <f t="shared" si="6"/>
        <v>0</v>
      </c>
      <c r="I31" s="41">
        <f t="shared" si="6"/>
        <v>0</v>
      </c>
      <c r="J31" s="41">
        <f t="shared" si="6"/>
        <v>0</v>
      </c>
      <c r="K31" s="41">
        <f t="shared" si="6"/>
        <v>0</v>
      </c>
      <c r="L31" s="41">
        <f>SUM(L32:L33)</f>
        <v>446428571.45000005</v>
      </c>
    </row>
    <row r="32" spans="2:12" x14ac:dyDescent="0.15">
      <c r="B32" s="36" t="s">
        <v>43</v>
      </c>
      <c r="C32" s="38">
        <f>[2]Sd.07!$R$62</f>
        <v>452380952.39999998</v>
      </c>
      <c r="D32" s="38">
        <f>'[2]Mutações Acum.'!$R$62</f>
        <v>5952380.9500000002</v>
      </c>
      <c r="E32" s="38">
        <f>'[2]Mutações Acum.'!$AD$62</f>
        <v>2210937.46</v>
      </c>
      <c r="F32" s="38">
        <f>'[2]Mutações Acum.'!$AP$62</f>
        <v>0</v>
      </c>
      <c r="G32" s="38">
        <f>SUM(D32:F32)</f>
        <v>8163318.4100000001</v>
      </c>
      <c r="H32" s="38">
        <f>'[2]Mutações Acum.'!$BN$62</f>
        <v>0</v>
      </c>
      <c r="I32" s="38">
        <f>'[2]Mutações Acum.'!$BB$62</f>
        <v>0</v>
      </c>
      <c r="J32" s="38">
        <f>'[2]Mutações Acum.'!$BZ$62</f>
        <v>0</v>
      </c>
      <c r="K32" s="38">
        <f>'[2]Mutações Acum.'!$CL$62</f>
        <v>0</v>
      </c>
      <c r="L32" s="38">
        <f>[2]Sd.08!$R$62</f>
        <v>446428571.45000005</v>
      </c>
    </row>
    <row r="33" spans="2:12" x14ac:dyDescent="0.15"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2:12" s="2" customFormat="1" x14ac:dyDescent="0.15">
      <c r="B34" s="34" t="s">
        <v>44</v>
      </c>
      <c r="C34" s="35">
        <f t="shared" ref="C34:L34" si="7">SUM(C35:C36)</f>
        <v>99071098.170000002</v>
      </c>
      <c r="D34" s="35">
        <f t="shared" si="7"/>
        <v>459470.81999999995</v>
      </c>
      <c r="E34" s="35">
        <f t="shared" si="7"/>
        <v>192686.87</v>
      </c>
      <c r="F34" s="35">
        <f t="shared" si="7"/>
        <v>0</v>
      </c>
      <c r="G34" s="42">
        <f t="shared" si="7"/>
        <v>652157.68999999994</v>
      </c>
      <c r="H34" s="35">
        <f t="shared" si="7"/>
        <v>109894.42</v>
      </c>
      <c r="I34" s="35">
        <f t="shared" si="7"/>
        <v>0</v>
      </c>
      <c r="J34" s="35">
        <f t="shared" si="7"/>
        <v>0</v>
      </c>
      <c r="K34" s="35">
        <f t="shared" si="7"/>
        <v>0</v>
      </c>
      <c r="L34" s="35">
        <f t="shared" si="7"/>
        <v>98721521.770000011</v>
      </c>
    </row>
    <row r="35" spans="2:12" ht="13.5" x14ac:dyDescent="0.15">
      <c r="B35" s="43" t="s">
        <v>45</v>
      </c>
      <c r="C35" s="44">
        <f>[2]Sd.07!$R$99</f>
        <v>47480772.799999997</v>
      </c>
      <c r="D35" s="44">
        <f>'[2]Mutações Acum.'!$R$99</f>
        <v>243751.8</v>
      </c>
      <c r="E35" s="44">
        <f>'[2]Mutações Acum.'!$AD$99</f>
        <v>50139.75</v>
      </c>
      <c r="F35" s="44">
        <f>'[2]Mutações Acum.'!$AP$99</f>
        <v>0</v>
      </c>
      <c r="G35" s="38">
        <f>SUM(D35:F35)</f>
        <v>293891.55</v>
      </c>
      <c r="H35" s="44">
        <f>'[2]Mutações Acum.'!$BN$99</f>
        <v>119795.92</v>
      </c>
      <c r="I35" s="44">
        <f>'[2]Mutações Acum.'!$BB$99</f>
        <v>0</v>
      </c>
      <c r="J35" s="44">
        <f>'[2]Mutações Acum.'!$BZ$99</f>
        <v>0</v>
      </c>
      <c r="K35" s="44">
        <f>'[2]Mutações Acum.'!$CL$99</f>
        <v>0</v>
      </c>
      <c r="L35" s="37">
        <f>[2]Sd.08!$R$99</f>
        <v>47356816.920000002</v>
      </c>
    </row>
    <row r="36" spans="2:12" x14ac:dyDescent="0.15">
      <c r="B36" s="36" t="s">
        <v>46</v>
      </c>
      <c r="C36" s="44">
        <f>[2]Sd.07!$R$102</f>
        <v>51590325.370000005</v>
      </c>
      <c r="D36" s="44">
        <f>'[2]Mutações Acum.'!$R$102</f>
        <v>215719.02</v>
      </c>
      <c r="E36" s="44">
        <f>'[2]Mutações Acum.'!$AD$102</f>
        <v>142547.12</v>
      </c>
      <c r="F36" s="44">
        <f>'[2]Mutações Acum.'!$AP$102</f>
        <v>0</v>
      </c>
      <c r="G36" s="38">
        <f>SUM(D36:F36)</f>
        <v>358266.14</v>
      </c>
      <c r="H36" s="44">
        <f>'[2]Mutações Acum.'!$BN$102</f>
        <v>-9901.5</v>
      </c>
      <c r="I36" s="44">
        <f>'[2]Mutações Acum.'!$BB$102</f>
        <v>0</v>
      </c>
      <c r="J36" s="44">
        <f>'[2]Mutações Acum.'!$BZ$102</f>
        <v>0</v>
      </c>
      <c r="K36" s="44">
        <f>'[2]Mutações Acum.'!$CL$102</f>
        <v>0</v>
      </c>
      <c r="L36" s="37">
        <f>[2]Sd.08!$R$102</f>
        <v>51364704.850000001</v>
      </c>
    </row>
    <row r="37" spans="2:12" x14ac:dyDescent="0.15">
      <c r="B37" s="43"/>
      <c r="C37" s="44"/>
      <c r="D37" s="44"/>
      <c r="E37" s="44"/>
      <c r="F37" s="44"/>
      <c r="G37" s="38"/>
      <c r="H37" s="44"/>
      <c r="I37" s="44"/>
      <c r="J37" s="44"/>
      <c r="K37" s="44"/>
      <c r="L37" s="44"/>
    </row>
    <row r="38" spans="2:12" x14ac:dyDescent="0.15">
      <c r="B38" s="36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2:12" s="2" customFormat="1" x14ac:dyDescent="0.15">
      <c r="B39" s="34" t="s">
        <v>47</v>
      </c>
      <c r="C39" s="45">
        <f>C41</f>
        <v>398298069.46000004</v>
      </c>
      <c r="D39" s="45">
        <f t="shared" ref="D39:L39" si="8">D41</f>
        <v>0</v>
      </c>
      <c r="E39" s="45">
        <f t="shared" si="8"/>
        <v>0</v>
      </c>
      <c r="F39" s="45">
        <f t="shared" si="8"/>
        <v>0</v>
      </c>
      <c r="G39" s="45">
        <f t="shared" si="8"/>
        <v>0</v>
      </c>
      <c r="H39" s="45">
        <f t="shared" si="8"/>
        <v>1687571.87</v>
      </c>
      <c r="I39" s="45">
        <f t="shared" si="8"/>
        <v>0</v>
      </c>
      <c r="J39" s="45">
        <f t="shared" si="8"/>
        <v>0</v>
      </c>
      <c r="K39" s="45">
        <f t="shared" si="8"/>
        <v>0</v>
      </c>
      <c r="L39" s="45">
        <f t="shared" si="8"/>
        <v>399985641.32999998</v>
      </c>
    </row>
    <row r="40" spans="2:12" s="2" customFormat="1" x14ac:dyDescent="0.15">
      <c r="B40" s="34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2:12" s="2" customFormat="1" x14ac:dyDescent="0.15">
      <c r="B41" s="34" t="s">
        <v>48</v>
      </c>
      <c r="C41" s="35">
        <f t="shared" ref="C41:L41" si="9">SUM(C42:C44)</f>
        <v>398298069.46000004</v>
      </c>
      <c r="D41" s="35">
        <f t="shared" si="9"/>
        <v>0</v>
      </c>
      <c r="E41" s="35">
        <f t="shared" si="9"/>
        <v>0</v>
      </c>
      <c r="F41" s="35">
        <f t="shared" si="9"/>
        <v>0</v>
      </c>
      <c r="G41" s="45">
        <f t="shared" si="9"/>
        <v>0</v>
      </c>
      <c r="H41" s="35">
        <f t="shared" si="9"/>
        <v>1687571.87</v>
      </c>
      <c r="I41" s="35">
        <f t="shared" si="9"/>
        <v>0</v>
      </c>
      <c r="J41" s="35">
        <f t="shared" si="9"/>
        <v>0</v>
      </c>
      <c r="K41" s="35">
        <f t="shared" si="9"/>
        <v>0</v>
      </c>
      <c r="L41" s="35">
        <f t="shared" si="9"/>
        <v>399985641.32999998</v>
      </c>
    </row>
    <row r="42" spans="2:12" ht="13.5" x14ac:dyDescent="0.15">
      <c r="B42" s="36" t="s">
        <v>49</v>
      </c>
      <c r="C42" s="37">
        <f>[2]Sd.07!$R$82</f>
        <v>0</v>
      </c>
      <c r="D42" s="37">
        <f>'[2]Mutações Acum.'!$R$82</f>
        <v>0</v>
      </c>
      <c r="E42" s="37">
        <f>'[2]Mutações Acum.'!$AD$82</f>
        <v>0</v>
      </c>
      <c r="F42" s="37">
        <f>'[2]Mutações Acum.'!$AP$82</f>
        <v>0</v>
      </c>
      <c r="G42" s="38">
        <f>SUM(D42:F42)</f>
        <v>0</v>
      </c>
      <c r="H42" s="37">
        <f>'[2]Mutações Acum.'!$BN$82</f>
        <v>0</v>
      </c>
      <c r="I42" s="37">
        <f>'[2]Mutações Acum.'!$BB$82</f>
        <v>0</v>
      </c>
      <c r="J42" s="37">
        <f>'[2]Mutações Acum.'!$BZ$82</f>
        <v>0</v>
      </c>
      <c r="K42" s="37">
        <f>'[2]Mutações Acum.'!$CL$82</f>
        <v>0</v>
      </c>
      <c r="L42" s="37">
        <f>[2]Sd.08!$R$82</f>
        <v>0</v>
      </c>
    </row>
    <row r="43" spans="2:12" x14ac:dyDescent="0.15">
      <c r="B43" s="36" t="s">
        <v>50</v>
      </c>
      <c r="C43" s="37">
        <f>[2]Sd.07!$R$85</f>
        <v>230882044.62</v>
      </c>
      <c r="D43" s="37">
        <f>'[2]Mutações Acum.'!$R$85</f>
        <v>0</v>
      </c>
      <c r="E43" s="37">
        <f>'[2]Mutações Acum.'!$AD$85</f>
        <v>0</v>
      </c>
      <c r="F43" s="37">
        <f>'[2]Mutações Acum.'!$AP$85</f>
        <v>0</v>
      </c>
      <c r="G43" s="38">
        <f>SUM(D43:F43)</f>
        <v>0</v>
      </c>
      <c r="H43" s="37">
        <f>'[2]Mutações Acum.'!$BN$85</f>
        <v>978237.34000000008</v>
      </c>
      <c r="I43" s="37">
        <f>'[2]Mutações Acum.'!$BB$85</f>
        <v>0</v>
      </c>
      <c r="J43" s="37">
        <f>'[2]Mutações Acum.'!$BZ$85</f>
        <v>0</v>
      </c>
      <c r="K43" s="37">
        <f>'[2]Mutações Acum.'!$CL$85</f>
        <v>0</v>
      </c>
      <c r="L43" s="37">
        <f>[2]Sd.08!$R$85</f>
        <v>231860281.95999998</v>
      </c>
    </row>
    <row r="44" spans="2:12" ht="13.5" thickBot="1" x14ac:dyDescent="0.2">
      <c r="B44" s="36" t="s">
        <v>51</v>
      </c>
      <c r="C44" s="37">
        <f>[2]Sd.07!$R$88</f>
        <v>167416024.84</v>
      </c>
      <c r="D44" s="37">
        <f>'[2]Mutações Acum.'!$R$88</f>
        <v>0</v>
      </c>
      <c r="E44" s="37">
        <f>'[2]Mutações Acum.'!$AD$88</f>
        <v>0</v>
      </c>
      <c r="F44" s="37">
        <f>'[2]Mutações Acum.'!$AP$88</f>
        <v>0</v>
      </c>
      <c r="G44" s="38">
        <f>SUM(D44:F44)</f>
        <v>0</v>
      </c>
      <c r="H44" s="37">
        <f>'[2]Mutações Acum.'!$BN$88</f>
        <v>709334.53</v>
      </c>
      <c r="I44" s="37">
        <f>'[2]Mutações Acum.'!$BB$88</f>
        <v>0</v>
      </c>
      <c r="J44" s="37">
        <f>'[2]Mutações Acum.'!$BZ$88</f>
        <v>0</v>
      </c>
      <c r="K44" s="37">
        <f>'[2]Mutações Acum.'!$CL$88</f>
        <v>0</v>
      </c>
      <c r="L44" s="37">
        <f>[2]Sd.08!$R$88</f>
        <v>168125359.37</v>
      </c>
    </row>
    <row r="45" spans="2:12" s="2" customFormat="1" ht="25.15" customHeight="1" thickBot="1" x14ac:dyDescent="0.2">
      <c r="B45" s="46" t="s">
        <v>11</v>
      </c>
      <c r="C45" s="47">
        <f>C11+C39</f>
        <v>26489460446.109997</v>
      </c>
      <c r="D45" s="47">
        <f>D11+D39</f>
        <v>188404200.38999999</v>
      </c>
      <c r="E45" s="47">
        <f>E11+E39</f>
        <v>78248192.660000011</v>
      </c>
      <c r="F45" s="47">
        <f>F11+F39</f>
        <v>199430.81</v>
      </c>
      <c r="G45" s="47">
        <f>G39+G11</f>
        <v>266851823.85999998</v>
      </c>
      <c r="H45" s="47">
        <f>H39+H11</f>
        <v>5423527.0199999996</v>
      </c>
      <c r="I45" s="47">
        <f>I39+I11</f>
        <v>127162.40000000001</v>
      </c>
      <c r="J45" s="47">
        <f>J39+J11</f>
        <v>1026042.4</v>
      </c>
      <c r="K45" s="47">
        <f>K39+K11</f>
        <v>-11801.279999999972</v>
      </c>
      <c r="L45" s="47">
        <f>L11+L39</f>
        <v>26307644778.820004</v>
      </c>
    </row>
    <row r="46" spans="2:12" s="2" customFormat="1" ht="19.5" customHeight="1" x14ac:dyDescent="0.15">
      <c r="B46" s="2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2:12" s="2" customFormat="1" ht="19.5" customHeight="1" x14ac:dyDescent="0.15">
      <c r="B47" s="28"/>
      <c r="C47" s="48"/>
      <c r="D47" s="48"/>
      <c r="E47" s="48"/>
      <c r="F47" s="48"/>
      <c r="G47" s="48"/>
      <c r="H47" s="48"/>
      <c r="I47" s="48"/>
      <c r="J47" s="48"/>
      <c r="K47" s="48"/>
      <c r="L47" s="48"/>
    </row>
    <row r="48" spans="2:12" s="2" customFormat="1" ht="19.5" customHeight="1" x14ac:dyDescent="0.15">
      <c r="B48" s="5" t="s">
        <v>52</v>
      </c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s="2" customFormat="1" ht="19.5" customHeight="1" x14ac:dyDescent="0.15">
      <c r="B49" s="6"/>
      <c r="C49" s="7"/>
      <c r="D49" s="7"/>
      <c r="E49" s="7"/>
      <c r="F49" s="7"/>
      <c r="G49" s="7"/>
      <c r="H49" s="7"/>
      <c r="I49" s="7"/>
      <c r="J49" s="4"/>
      <c r="K49" s="4"/>
      <c r="L49" s="7"/>
    </row>
    <row r="50" spans="2:12" s="2" customFormat="1" ht="19.5" customHeight="1" x14ac:dyDescent="0.15">
      <c r="B50" s="6"/>
      <c r="E50" s="1"/>
      <c r="F50" s="1"/>
      <c r="G50" s="3"/>
      <c r="H50" s="3"/>
      <c r="I50" s="4"/>
      <c r="J50" s="4"/>
      <c r="K50" s="3"/>
      <c r="L50" s="10"/>
    </row>
    <row r="51" spans="2:12" s="2" customFormat="1" ht="19.5" customHeight="1" thickBot="1" x14ac:dyDescent="0.2">
      <c r="B51" s="11"/>
      <c r="C51" s="8"/>
      <c r="D51" s="8"/>
      <c r="E51" s="8"/>
      <c r="F51" s="8"/>
      <c r="H51" s="28"/>
      <c r="I51" s="8"/>
      <c r="J51" s="4"/>
      <c r="K51" s="8"/>
      <c r="L51" s="8" t="s">
        <v>1</v>
      </c>
    </row>
    <row r="52" spans="2:12" s="2" customFormat="1" ht="16.5" customHeight="1" thickBot="1" x14ac:dyDescent="0.2">
      <c r="B52" s="12" t="s">
        <v>2</v>
      </c>
      <c r="C52" s="13" t="s">
        <v>3</v>
      </c>
      <c r="D52" s="14" t="s">
        <v>4</v>
      </c>
      <c r="E52" s="15"/>
      <c r="F52" s="15"/>
      <c r="G52" s="16"/>
      <c r="H52" s="17" t="s">
        <v>5</v>
      </c>
      <c r="I52" s="18"/>
      <c r="J52" s="18"/>
      <c r="K52" s="49"/>
      <c r="L52" s="13" t="s">
        <v>3</v>
      </c>
    </row>
    <row r="53" spans="2:12" s="2" customFormat="1" ht="16.5" customHeight="1" thickBot="1" x14ac:dyDescent="0.2">
      <c r="B53" s="19"/>
      <c r="C53" s="20"/>
      <c r="D53" s="21"/>
      <c r="E53" s="22"/>
      <c r="F53" s="22"/>
      <c r="G53" s="23"/>
      <c r="H53" s="17" t="s">
        <v>6</v>
      </c>
      <c r="I53" s="18"/>
      <c r="J53" s="49"/>
      <c r="K53" s="24" t="s">
        <v>7</v>
      </c>
      <c r="L53" s="20"/>
    </row>
    <row r="54" spans="2:12" s="2" customFormat="1" ht="46.5" customHeight="1" thickBot="1" x14ac:dyDescent="0.2">
      <c r="B54" s="19"/>
      <c r="C54" s="25">
        <v>44196</v>
      </c>
      <c r="D54" s="26" t="s">
        <v>8</v>
      </c>
      <c r="E54" s="26" t="s">
        <v>9</v>
      </c>
      <c r="F54" s="26" t="s">
        <v>10</v>
      </c>
      <c r="G54" s="26" t="s">
        <v>11</v>
      </c>
      <c r="H54" s="24" t="s">
        <v>12</v>
      </c>
      <c r="I54" s="24" t="s">
        <v>53</v>
      </c>
      <c r="J54" s="24" t="s">
        <v>14</v>
      </c>
      <c r="K54" s="24" t="s">
        <v>15</v>
      </c>
      <c r="L54" s="25">
        <f>EOMONTH(C8,1)</f>
        <v>44439</v>
      </c>
    </row>
    <row r="55" spans="2:12" s="2" customFormat="1" ht="13.5" customHeight="1" thickBot="1" x14ac:dyDescent="0.2">
      <c r="B55" s="29"/>
      <c r="C55" s="30" t="s">
        <v>16</v>
      </c>
      <c r="D55" s="30" t="s">
        <v>17</v>
      </c>
      <c r="E55" s="30" t="s">
        <v>18</v>
      </c>
      <c r="F55" s="30" t="s">
        <v>19</v>
      </c>
      <c r="G55" s="30" t="s">
        <v>20</v>
      </c>
      <c r="H55" s="24" t="s">
        <v>21</v>
      </c>
      <c r="I55" s="24" t="s">
        <v>22</v>
      </c>
      <c r="J55" s="24" t="s">
        <v>23</v>
      </c>
      <c r="K55" s="24" t="s">
        <v>24</v>
      </c>
      <c r="L55" s="30" t="s">
        <v>25</v>
      </c>
    </row>
    <row r="56" spans="2:12" ht="13.9" customHeight="1" x14ac:dyDescent="0.15">
      <c r="B56" s="31"/>
      <c r="C56" s="32" t="s">
        <v>26</v>
      </c>
      <c r="D56" s="33"/>
      <c r="E56" s="33"/>
      <c r="F56" s="33"/>
      <c r="G56" s="33"/>
      <c r="H56" s="33"/>
      <c r="I56" s="33"/>
      <c r="J56" s="33"/>
      <c r="K56" s="33"/>
      <c r="L56" s="33"/>
    </row>
    <row r="57" spans="2:12" s="2" customFormat="1" x14ac:dyDescent="0.15">
      <c r="B57" s="34" t="s">
        <v>27</v>
      </c>
      <c r="C57" s="35">
        <f>C59+C64+C70+C73+C77+C80</f>
        <v>27346640700.779999</v>
      </c>
      <c r="D57" s="35">
        <f t="shared" ref="D57:L57" si="10">D59+D64+D70+D73+D77+D80</f>
        <v>1320757813.8200002</v>
      </c>
      <c r="E57" s="35">
        <f>E59+E64+E70+E73+E77+E80</f>
        <v>559784256.00999999</v>
      </c>
      <c r="F57" s="35">
        <f t="shared" si="10"/>
        <v>1996471.6400000001</v>
      </c>
      <c r="G57" s="35">
        <f t="shared" si="10"/>
        <v>1882538541.4700005</v>
      </c>
      <c r="H57" s="35">
        <f t="shared" si="10"/>
        <v>-133092324.08000003</v>
      </c>
      <c r="I57" s="35">
        <f t="shared" si="10"/>
        <v>7433442.6600000001</v>
      </c>
      <c r="J57" s="35">
        <f t="shared" si="10"/>
        <v>13339471.539999999</v>
      </c>
      <c r="K57" s="35">
        <f t="shared" si="10"/>
        <v>5904339.5899999999</v>
      </c>
      <c r="L57" s="35">
        <f t="shared" si="10"/>
        <v>25907659137.490002</v>
      </c>
    </row>
    <row r="58" spans="2:12" x14ac:dyDescent="0.15"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</row>
    <row r="59" spans="2:12" s="2" customFormat="1" x14ac:dyDescent="0.15">
      <c r="B59" s="34" t="s">
        <v>28</v>
      </c>
      <c r="C59" s="35">
        <f t="shared" ref="C59:K59" si="11">SUM(C60:C62)</f>
        <v>26406986643.239998</v>
      </c>
      <c r="D59" s="35">
        <f t="shared" si="11"/>
        <v>1231024567.1300001</v>
      </c>
      <c r="E59" s="35">
        <f t="shared" si="11"/>
        <v>539541870.44000006</v>
      </c>
      <c r="F59" s="35">
        <f t="shared" si="11"/>
        <v>1662338.61</v>
      </c>
      <c r="G59" s="35">
        <f t="shared" si="11"/>
        <v>1772228776.1800003</v>
      </c>
      <c r="H59" s="35">
        <f t="shared" si="11"/>
        <v>-132152342.05000003</v>
      </c>
      <c r="I59" s="35">
        <f t="shared" si="11"/>
        <v>0</v>
      </c>
      <c r="J59" s="35">
        <f t="shared" si="11"/>
        <v>13229195.42</v>
      </c>
      <c r="K59" s="35">
        <f t="shared" si="11"/>
        <v>5904339.5899999999</v>
      </c>
      <c r="L59" s="35">
        <f>SUM(L60:L62)</f>
        <v>25051134589.889999</v>
      </c>
    </row>
    <row r="60" spans="2:12" x14ac:dyDescent="0.15">
      <c r="B60" s="36" t="s">
        <v>29</v>
      </c>
      <c r="C60" s="37">
        <f>[2]Sd.01!$J$16</f>
        <v>70148704.939999998</v>
      </c>
      <c r="D60" s="37">
        <f>SUM('[2]Mutações Acum.'!K16:$R16)</f>
        <v>0</v>
      </c>
      <c r="E60" s="37">
        <f>SUM('[2]Mutações Acum.'!W16:$AD16)</f>
        <v>1522300.1099999999</v>
      </c>
      <c r="F60" s="37">
        <f>SUM('[2]Mutações Acum.'!AI16:$AP16)</f>
        <v>76432.86</v>
      </c>
      <c r="G60" s="38">
        <f>SUM(D60:F60)</f>
        <v>1598732.97</v>
      </c>
      <c r="H60" s="37">
        <f>SUM('[2]Mutações Acum.'!BG16:$BN16)</f>
        <v>-345566.76999999979</v>
      </c>
      <c r="I60" s="37">
        <f>SUM('[2]Mutações Acum.'!AU16:$BB16)</f>
        <v>0</v>
      </c>
      <c r="J60" s="37">
        <f>SUM('[2]Mutações Acum.'!BS16:$BZ16)</f>
        <v>0</v>
      </c>
      <c r="K60" s="37">
        <f>SUM('[2]Mutações Acum.'!CE16:$CL16)</f>
        <v>0</v>
      </c>
      <c r="L60" s="37">
        <f>L14</f>
        <v>69803138.170000002</v>
      </c>
    </row>
    <row r="61" spans="2:12" s="39" customFormat="1" x14ac:dyDescent="0.15">
      <c r="B61" s="36" t="s">
        <v>30</v>
      </c>
      <c r="C61" s="37">
        <f>[2]Sd.01!$J$23</f>
        <v>365382318.29000002</v>
      </c>
      <c r="D61" s="37">
        <f>SUM('[2]Mutações Acum.'!K23:$R23)</f>
        <v>24768609.030000001</v>
      </c>
      <c r="E61" s="37">
        <f>SUM('[2]Mutações Acum.'!W23:$AD23)</f>
        <v>1249610.8600000001</v>
      </c>
      <c r="F61" s="37">
        <f>SUM('[2]Mutações Acum.'!AI23:$AP23)</f>
        <v>238207.61999999997</v>
      </c>
      <c r="G61" s="38">
        <f t="shared" ref="G61:G62" si="12">SUM(D61:F61)</f>
        <v>26256427.510000002</v>
      </c>
      <c r="H61" s="37">
        <f>SUM('[2]Mutações Acum.'!BG23:$BN23)</f>
        <v>0.01</v>
      </c>
      <c r="I61" s="37">
        <f>SUM('[2]Mutações Acum.'!AU23:$BB23)</f>
        <v>0</v>
      </c>
      <c r="J61" s="37">
        <f>SUM('[2]Mutações Acum.'!BS23:$BZ23)</f>
        <v>10352294.74</v>
      </c>
      <c r="K61" s="37">
        <f>SUM('[2]Mutações Acum.'!CE23:$CL23)</f>
        <v>3027438.9099999997</v>
      </c>
      <c r="L61" s="37">
        <f>L15</f>
        <v>347938565.10000002</v>
      </c>
    </row>
    <row r="62" spans="2:12" x14ac:dyDescent="0.15">
      <c r="B62" s="36" t="s">
        <v>31</v>
      </c>
      <c r="C62" s="37">
        <f>[2]Sd.01!$J$30</f>
        <v>25971455620.009998</v>
      </c>
      <c r="D62" s="37">
        <f>SUM('[2]Mutações Acum.'!K30:$R30)</f>
        <v>1206255958.1000001</v>
      </c>
      <c r="E62" s="37">
        <f>SUM('[2]Mutações Acum.'!W30:$AD30)</f>
        <v>536769959.47000003</v>
      </c>
      <c r="F62" s="37">
        <f>SUM('[2]Mutações Acum.'!AI30:$AP30)</f>
        <v>1347698.1300000001</v>
      </c>
      <c r="G62" s="38">
        <f t="shared" si="12"/>
        <v>1744373615.7000003</v>
      </c>
      <c r="H62" s="37">
        <f>SUM('[2]Mutações Acum.'!BG30:$BN30)</f>
        <v>-131806775.29000002</v>
      </c>
      <c r="I62" s="37">
        <f>SUM('[2]Mutações Acum.'!AU30:$BB30)</f>
        <v>0</v>
      </c>
      <c r="J62" s="37">
        <f>SUM('[2]Mutações Acum.'!BS30:$BZ30)</f>
        <v>2876900.68</v>
      </c>
      <c r="K62" s="37">
        <f>SUM('[2]Mutações Acum.'!CE30:$CL30)</f>
        <v>2876900.68</v>
      </c>
      <c r="L62" s="37">
        <f>L16</f>
        <v>24633392886.619999</v>
      </c>
    </row>
    <row r="63" spans="2:12" x14ac:dyDescent="0.15">
      <c r="B63" s="36"/>
      <c r="C63" s="37"/>
      <c r="D63" s="37"/>
      <c r="E63" s="37"/>
      <c r="F63" s="37"/>
      <c r="G63" s="37"/>
      <c r="H63" s="37"/>
      <c r="I63" s="37"/>
      <c r="J63" s="37"/>
      <c r="K63" s="37"/>
      <c r="L63" s="37"/>
    </row>
    <row r="64" spans="2:12" s="2" customFormat="1" x14ac:dyDescent="0.15">
      <c r="B64" s="34" t="s">
        <v>32</v>
      </c>
      <c r="C64" s="35">
        <f>SUM(C65:C68)</f>
        <v>109704905.86999999</v>
      </c>
      <c r="D64" s="35">
        <f t="shared" ref="D64:K64" si="13">SUM(D65:D68)</f>
        <v>4188346.47</v>
      </c>
      <c r="E64" s="35">
        <f t="shared" si="13"/>
        <v>711189.49</v>
      </c>
      <c r="F64" s="35">
        <f t="shared" si="13"/>
        <v>334133.03000000003</v>
      </c>
      <c r="G64" s="35">
        <f t="shared" si="13"/>
        <v>5233668.99</v>
      </c>
      <c r="H64" s="35">
        <f t="shared" si="13"/>
        <v>-1006734.1699999995</v>
      </c>
      <c r="I64" s="35">
        <f t="shared" si="13"/>
        <v>6433442.6600000001</v>
      </c>
      <c r="J64" s="35">
        <f t="shared" si="13"/>
        <v>0</v>
      </c>
      <c r="K64" s="35">
        <f t="shared" si="13"/>
        <v>0</v>
      </c>
      <c r="L64" s="35">
        <f>SUM(L65:L68)</f>
        <v>110943267.89</v>
      </c>
    </row>
    <row r="65" spans="2:12" x14ac:dyDescent="0.15">
      <c r="B65" s="36" t="s">
        <v>33</v>
      </c>
      <c r="C65" s="37">
        <f>[2]Sd.01!$J$40</f>
        <v>32337269.600000001</v>
      </c>
      <c r="D65" s="37">
        <f>SUM('[2]Mutações Acum.'!K40:$R40)</f>
        <v>1752956.39</v>
      </c>
      <c r="E65" s="37">
        <f>SUM('[2]Mutações Acum.'!W40:$AD40)</f>
        <v>195878.88</v>
      </c>
      <c r="F65" s="37">
        <f>SUM('[2]Mutações Acum.'!AI40:$AP40)</f>
        <v>47481.04</v>
      </c>
      <c r="G65" s="38">
        <f t="shared" ref="G65:G68" si="14">SUM(D65:F65)</f>
        <v>1996316.31</v>
      </c>
      <c r="H65" s="37">
        <f>SUM('[2]Mutações Acum.'!BG40:$BN40)</f>
        <v>-357387.80999999971</v>
      </c>
      <c r="I65" s="37">
        <f>SUM('[2]Mutações Acum.'!AU40:$BB40)</f>
        <v>0</v>
      </c>
      <c r="J65" s="37">
        <f>SUM('[2]Mutações Acum.'!BS40:$BZ40)</f>
        <v>0</v>
      </c>
      <c r="K65" s="37">
        <f>SUM('[2]Mutações Acum.'!CE40:$CL40)</f>
        <v>0</v>
      </c>
      <c r="L65" s="37">
        <f>L19</f>
        <v>30226925.399999999</v>
      </c>
    </row>
    <row r="66" spans="2:12" x14ac:dyDescent="0.15">
      <c r="B66" s="36" t="s">
        <v>34</v>
      </c>
      <c r="C66" s="37">
        <f>[2]Sd.01!$J$43</f>
        <v>44442090</v>
      </c>
      <c r="D66" s="37">
        <f>SUM('[2]Mutações Acum.'!K43:$R43)</f>
        <v>2409141.11</v>
      </c>
      <c r="E66" s="37">
        <f>SUM('[2]Mutações Acum.'!W43:$AD43)</f>
        <v>269202.28000000003</v>
      </c>
      <c r="F66" s="37">
        <f>SUM('[2]Mutações Acum.'!AI43:$AP43)</f>
        <v>65254.63</v>
      </c>
      <c r="G66" s="38">
        <f t="shared" si="14"/>
        <v>2743598.0199999996</v>
      </c>
      <c r="H66" s="37">
        <f>SUM('[2]Mutações Acum.'!BG43:$BN43)</f>
        <v>-491168.89999999991</v>
      </c>
      <c r="I66" s="37">
        <f>SUM('[2]Mutações Acum.'!AU43:$BB43)</f>
        <v>0</v>
      </c>
      <c r="J66" s="37">
        <f>SUM('[2]Mutações Acum.'!BS43:$BZ43)</f>
        <v>0</v>
      </c>
      <c r="K66" s="37">
        <f>SUM('[2]Mutações Acum.'!CE43:$CL43)</f>
        <v>0</v>
      </c>
      <c r="L66" s="37">
        <f>L20</f>
        <v>41541779.990000002</v>
      </c>
    </row>
    <row r="67" spans="2:12" ht="15.75" x14ac:dyDescent="0.15">
      <c r="B67" s="36" t="s">
        <v>35</v>
      </c>
      <c r="C67" s="37">
        <f>[2]Sd.01!$J$46</f>
        <v>32124239.25</v>
      </c>
      <c r="D67" s="37">
        <f>SUM('[2]Mutações Acum.'!K46:$R46)</f>
        <v>0</v>
      </c>
      <c r="E67" s="37">
        <f>SUM('[2]Mutações Acum.'!W46:$AD46)</f>
        <v>193225.72</v>
      </c>
      <c r="F67" s="37">
        <f>SUM('[2]Mutações Acum.'!AI46:$AP46)</f>
        <v>201069.71</v>
      </c>
      <c r="G67" s="38">
        <f t="shared" si="14"/>
        <v>394295.43</v>
      </c>
      <c r="H67" s="37">
        <f>SUM('[2]Mutações Acum.'!BG46:$BN46)</f>
        <v>-158177.46999999983</v>
      </c>
      <c r="I67" s="37">
        <f>SUM('[2]Mutações Acum.'!AU46:$BB46)</f>
        <v>5500000</v>
      </c>
      <c r="J67" s="37">
        <f>SUM('[2]Mutações Acum.'!BS46:$BZ46)</f>
        <v>0</v>
      </c>
      <c r="K67" s="37">
        <f>SUM('[2]Mutações Acum.'!CE46:$CL46)</f>
        <v>0</v>
      </c>
      <c r="L67" s="37">
        <f>L21</f>
        <v>37466061.780000001</v>
      </c>
    </row>
    <row r="68" spans="2:12" ht="15.75" x14ac:dyDescent="0.15">
      <c r="B68" s="36" t="s">
        <v>36</v>
      </c>
      <c r="C68" s="37">
        <f>[2]Sd.01!$J$49</f>
        <v>801307.02</v>
      </c>
      <c r="D68" s="37">
        <f>SUM('[2]Mutações Acum.'!K49:$R49)</f>
        <v>26248.97</v>
      </c>
      <c r="E68" s="37">
        <f>SUM('[2]Mutações Acum.'!W49:$AD49)</f>
        <v>52882.61</v>
      </c>
      <c r="F68" s="37">
        <f>SUM('[2]Mutações Acum.'!AI49:$AP49)</f>
        <v>20327.650000000001</v>
      </c>
      <c r="G68" s="37">
        <f t="shared" si="14"/>
        <v>99459.23000000001</v>
      </c>
      <c r="H68" s="37">
        <f>SUM('[2]Mutações Acum.'!BG49:$BN49)</f>
        <v>0.01</v>
      </c>
      <c r="I68" s="37">
        <f>SUM('[2]Mutações Acum.'!AU49:$BB49)</f>
        <v>933442.65999999992</v>
      </c>
      <c r="J68" s="37">
        <f>SUM('[2]Mutações Acum.'!BS49:$BZ49)</f>
        <v>0</v>
      </c>
      <c r="K68" s="37">
        <f>SUM('[2]Mutações Acum.'!CE49:$CL49)</f>
        <v>0</v>
      </c>
      <c r="L68" s="37">
        <f>L22</f>
        <v>1708500.72</v>
      </c>
    </row>
    <row r="69" spans="2:12" x14ac:dyDescent="0.15"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</row>
    <row r="70" spans="2:12" s="2" customFormat="1" x14ac:dyDescent="0.15">
      <c r="B70" s="34" t="s">
        <v>37</v>
      </c>
      <c r="C70" s="35">
        <f t="shared" ref="C70:L70" si="15">SUM(C71:C71)</f>
        <v>45391833.310000002</v>
      </c>
      <c r="D70" s="35">
        <f t="shared" si="15"/>
        <v>14070923.02</v>
      </c>
      <c r="E70" s="35">
        <f t="shared" si="15"/>
        <v>1694073.55</v>
      </c>
      <c r="F70" s="35">
        <f t="shared" si="15"/>
        <v>0</v>
      </c>
      <c r="G70" s="35">
        <f t="shared" si="15"/>
        <v>15764996.57</v>
      </c>
      <c r="H70" s="35">
        <f t="shared" si="15"/>
        <v>0</v>
      </c>
      <c r="I70" s="35">
        <f t="shared" si="15"/>
        <v>1000000</v>
      </c>
      <c r="J70" s="35">
        <f t="shared" si="15"/>
        <v>110276.11999999995</v>
      </c>
      <c r="K70" s="35">
        <f t="shared" si="15"/>
        <v>0</v>
      </c>
      <c r="L70" s="35">
        <f t="shared" si="15"/>
        <v>32431186.41</v>
      </c>
    </row>
    <row r="71" spans="2:12" ht="18" customHeight="1" x14ac:dyDescent="0.15">
      <c r="B71" s="36" t="s">
        <v>38</v>
      </c>
      <c r="C71" s="37">
        <f>[2]Sd.01!$J$67</f>
        <v>45391833.310000002</v>
      </c>
      <c r="D71" s="37">
        <f>SUM('[2]Mutações Acum.'!K67:$R67)</f>
        <v>14070923.02</v>
      </c>
      <c r="E71" s="37">
        <f>SUM('[2]Mutações Acum.'!W67:$AD67)</f>
        <v>1694073.55</v>
      </c>
      <c r="F71" s="37">
        <f>SUM('[2]Mutações Acum.'!AI67:$AP67)</f>
        <v>0</v>
      </c>
      <c r="G71" s="38">
        <f>SUM(D71:F71)</f>
        <v>15764996.57</v>
      </c>
      <c r="H71" s="37">
        <f>SUM('[2]Mutações Acum.'!BG67:$BN67)</f>
        <v>0</v>
      </c>
      <c r="I71" s="37">
        <f>SUM('[2]Mutações Acum.'!AU67:$BB67)</f>
        <v>1000000</v>
      </c>
      <c r="J71" s="37">
        <f>SUM('[2]Mutações Acum.'!BS67:$BZ67)</f>
        <v>110276.11999999995</v>
      </c>
      <c r="K71" s="37">
        <f>SUM('[2]Mutações Acum.'!CE67:$CL67)</f>
        <v>0</v>
      </c>
      <c r="L71" s="37">
        <f>L25</f>
        <v>32431186.41</v>
      </c>
    </row>
    <row r="72" spans="2:12" x14ac:dyDescent="0.15">
      <c r="B72" s="36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x14ac:dyDescent="0.15">
      <c r="B73" s="34" t="s">
        <v>39</v>
      </c>
      <c r="C73" s="35">
        <f t="shared" ref="C73" si="16">SUM(C74:C75)</f>
        <v>188666666.72</v>
      </c>
      <c r="D73" s="35">
        <f t="shared" ref="D73:L73" si="17">SUM(D74:D75)</f>
        <v>20666666.640000001</v>
      </c>
      <c r="E73" s="35">
        <f t="shared" si="17"/>
        <v>4719611</v>
      </c>
      <c r="F73" s="35">
        <f t="shared" si="17"/>
        <v>0</v>
      </c>
      <c r="G73" s="35">
        <f t="shared" si="17"/>
        <v>25386277.640000001</v>
      </c>
      <c r="H73" s="35">
        <f t="shared" si="17"/>
        <v>0</v>
      </c>
      <c r="I73" s="35">
        <f t="shared" si="17"/>
        <v>0</v>
      </c>
      <c r="J73" s="35">
        <f t="shared" si="17"/>
        <v>0</v>
      </c>
      <c r="K73" s="35">
        <f t="shared" si="17"/>
        <v>0</v>
      </c>
      <c r="L73" s="35">
        <f t="shared" si="17"/>
        <v>168000000.08000001</v>
      </c>
    </row>
    <row r="74" spans="2:12" x14ac:dyDescent="0.15">
      <c r="B74" s="36" t="s">
        <v>40</v>
      </c>
      <c r="C74" s="38">
        <f>[2]Sd.01!$J$54</f>
        <v>22000000</v>
      </c>
      <c r="D74" s="37">
        <f>SUM('[2]Mutações Acum.'!K54:$R54)</f>
        <v>4000000</v>
      </c>
      <c r="E74" s="38">
        <f>SUM('[2]Mutações Acum.'!W54:$AD54)</f>
        <v>516310.67999999993</v>
      </c>
      <c r="F74" s="38">
        <f>SUM('[2]Mutações Acum.'!AI54:$AP54)</f>
        <v>0</v>
      </c>
      <c r="G74" s="38">
        <f t="shared" ref="G74:G75" si="18">SUM(D74:F74)</f>
        <v>4516310.68</v>
      </c>
      <c r="H74" s="38">
        <f>SUM('[2]Mutações Acum.'!BG54:$BN54)</f>
        <v>0</v>
      </c>
      <c r="I74" s="38">
        <f>SUM('[2]Mutações Acum.'!AU54:$BB54)</f>
        <v>0</v>
      </c>
      <c r="J74" s="38">
        <f>SUM('[2]Mutações Acum.'!BS54:$BZ54)</f>
        <v>0</v>
      </c>
      <c r="K74" s="38">
        <f>SUM('[2]Mutações Acum.'!CE54:$CL54)</f>
        <v>0</v>
      </c>
      <c r="L74" s="38">
        <f>L28</f>
        <v>18000000</v>
      </c>
    </row>
    <row r="75" spans="2:12" x14ac:dyDescent="0.15">
      <c r="B75" s="36" t="s">
        <v>41</v>
      </c>
      <c r="C75" s="38">
        <f>[2]Sd.01!$J$57</f>
        <v>166666666.72</v>
      </c>
      <c r="D75" s="37">
        <f>SUM('[2]Mutações Acum.'!K57:$R57)</f>
        <v>16666666.640000001</v>
      </c>
      <c r="E75" s="38">
        <f>SUM('[2]Mutações Acum.'!W57:$AD57)</f>
        <v>4203300.32</v>
      </c>
      <c r="F75" s="38">
        <f>SUM('[2]Mutações Acum.'!AI57:$AP57)</f>
        <v>0</v>
      </c>
      <c r="G75" s="38">
        <f t="shared" si="18"/>
        <v>20869966.960000001</v>
      </c>
      <c r="H75" s="38">
        <f>SUM('[2]Mutações Acum.'!BG57:$BN57)</f>
        <v>0</v>
      </c>
      <c r="I75" s="38">
        <f>SUM('[2]Mutações Acum.'!AU57:$BB57)</f>
        <v>0</v>
      </c>
      <c r="J75" s="38">
        <f>SUM('[2]Mutações Acum.'!BS57:$BZ57)</f>
        <v>0</v>
      </c>
      <c r="K75" s="38">
        <f>SUM('[2]Mutações Acum.'!CE57:$CL57)</f>
        <v>0</v>
      </c>
      <c r="L75" s="38">
        <f>L29</f>
        <v>150000000.08000001</v>
      </c>
    </row>
    <row r="76" spans="2:12" x14ac:dyDescent="0.15">
      <c r="B76" s="36"/>
      <c r="C76" s="38"/>
      <c r="D76" s="38"/>
      <c r="E76" s="38"/>
      <c r="F76" s="38"/>
      <c r="G76" s="38"/>
      <c r="H76" s="38"/>
      <c r="I76" s="38"/>
      <c r="J76" s="38"/>
      <c r="K76" s="38"/>
      <c r="L76" s="38"/>
    </row>
    <row r="77" spans="2:12" x14ac:dyDescent="0.15">
      <c r="B77" s="40" t="s">
        <v>42</v>
      </c>
      <c r="C77" s="35">
        <f t="shared" ref="C77" si="19">SUM(C78:C79)</f>
        <v>494047619.04999995</v>
      </c>
      <c r="D77" s="35">
        <f t="shared" ref="D77:L77" si="20">SUM(D78:D79)</f>
        <v>47619047.600000009</v>
      </c>
      <c r="E77" s="35">
        <f t="shared" si="20"/>
        <v>11703543.280000001</v>
      </c>
      <c r="F77" s="35">
        <f t="shared" si="20"/>
        <v>0</v>
      </c>
      <c r="G77" s="35">
        <f t="shared" si="20"/>
        <v>59322590.88000001</v>
      </c>
      <c r="H77" s="35">
        <f t="shared" si="20"/>
        <v>0</v>
      </c>
      <c r="I77" s="35">
        <f t="shared" si="20"/>
        <v>0</v>
      </c>
      <c r="J77" s="35">
        <f t="shared" si="20"/>
        <v>0</v>
      </c>
      <c r="K77" s="35">
        <f t="shared" si="20"/>
        <v>0</v>
      </c>
      <c r="L77" s="35">
        <f t="shared" si="20"/>
        <v>446428571.45000005</v>
      </c>
    </row>
    <row r="78" spans="2:12" x14ac:dyDescent="0.15">
      <c r="B78" s="36" t="s">
        <v>43</v>
      </c>
      <c r="C78" s="38">
        <f>[2]Sd.01!$J$62</f>
        <v>494047619.04999995</v>
      </c>
      <c r="D78" s="37">
        <f>SUM('[2]Mutações Acum.'!K$62:$R$62)</f>
        <v>47619047.600000009</v>
      </c>
      <c r="E78" s="38">
        <f>SUM('[2]Mutações Acum.'!W62:$AD62)</f>
        <v>11703543.280000001</v>
      </c>
      <c r="F78" s="38">
        <f>SUM('[2]Mutações Acum.'!AI$62:$AP$62)</f>
        <v>0</v>
      </c>
      <c r="G78" s="38">
        <f t="shared" ref="G78" si="21">SUM(D78:F78)</f>
        <v>59322590.88000001</v>
      </c>
      <c r="H78" s="38">
        <f>SUM('[2]Mutações Acum.'!BG$62:$BN$62)</f>
        <v>0</v>
      </c>
      <c r="I78" s="38">
        <f>SUM('[2]Mutações Acum.'!AU$62:$BB$62)</f>
        <v>0</v>
      </c>
      <c r="J78" s="38">
        <f>SUM('[2]Mutações Acum.'!BS$62:$BZ$62)</f>
        <v>0</v>
      </c>
      <c r="K78" s="38">
        <f>SUM('[2]Mutações Acum.'!CE$62:$CL$62)</f>
        <v>0</v>
      </c>
      <c r="L78" s="38">
        <f>L32</f>
        <v>446428571.45000005</v>
      </c>
    </row>
    <row r="79" spans="2:12" x14ac:dyDescent="0.15">
      <c r="B79" s="36"/>
      <c r="C79" s="38"/>
      <c r="D79" s="38"/>
      <c r="E79" s="38"/>
      <c r="F79" s="38"/>
      <c r="G79" s="38"/>
      <c r="H79" s="38"/>
      <c r="I79" s="38"/>
      <c r="J79" s="38"/>
      <c r="K79" s="38"/>
      <c r="L79" s="38"/>
    </row>
    <row r="80" spans="2:12" s="2" customFormat="1" x14ac:dyDescent="0.15">
      <c r="B80" s="34" t="s">
        <v>44</v>
      </c>
      <c r="C80" s="35">
        <f t="shared" ref="C80:L80" si="22">SUM(C81:C82)</f>
        <v>101843032.59</v>
      </c>
      <c r="D80" s="35">
        <f t="shared" si="22"/>
        <v>3188262.96</v>
      </c>
      <c r="E80" s="35">
        <f t="shared" si="22"/>
        <v>1413968.2500000002</v>
      </c>
      <c r="F80" s="35">
        <f t="shared" si="22"/>
        <v>0</v>
      </c>
      <c r="G80" s="42">
        <f t="shared" si="22"/>
        <v>4602231.21</v>
      </c>
      <c r="H80" s="35">
        <f t="shared" si="22"/>
        <v>66752.140000000014</v>
      </c>
      <c r="I80" s="35">
        <f t="shared" si="22"/>
        <v>0</v>
      </c>
      <c r="J80" s="35">
        <f t="shared" si="22"/>
        <v>0</v>
      </c>
      <c r="K80" s="35">
        <f t="shared" si="22"/>
        <v>0</v>
      </c>
      <c r="L80" s="35">
        <f t="shared" si="22"/>
        <v>98721521.770000011</v>
      </c>
    </row>
    <row r="81" spans="2:12" ht="13.5" x14ac:dyDescent="0.15">
      <c r="B81" s="43" t="s">
        <v>45</v>
      </c>
      <c r="C81" s="44">
        <f>[2]Sd.01!$J$99</f>
        <v>48275793.399999999</v>
      </c>
      <c r="D81" s="44">
        <f>SUM('[2]Mutações Acum.'!K99:$R99)</f>
        <v>1462510.8</v>
      </c>
      <c r="E81" s="44">
        <f>SUM('[2]Mutações Acum.'!W99:$AD99)</f>
        <v>289942.77999999997</v>
      </c>
      <c r="F81" s="44">
        <f>SUM('[2]Mutações Acum.'!AI99:$AP99)</f>
        <v>0</v>
      </c>
      <c r="G81" s="38">
        <f t="shared" ref="G81:G82" si="23">SUM(D81:F81)</f>
        <v>1752453.58</v>
      </c>
      <c r="H81" s="44">
        <f>SUM('[2]Mutações Acum.'!BG99:$BN99)</f>
        <v>543534.32000000007</v>
      </c>
      <c r="I81" s="44">
        <f>SUM('[2]Mutações Acum.'!AU99:$BB99)</f>
        <v>0</v>
      </c>
      <c r="J81" s="44">
        <f>SUM('[2]Mutações Acum.'!BS99:$BZ99)</f>
        <v>0</v>
      </c>
      <c r="K81" s="44">
        <f>SUM('[2]Mutações Acum.'!CE99:$CL99)</f>
        <v>0</v>
      </c>
      <c r="L81" s="44">
        <f>L35</f>
        <v>47356816.920000002</v>
      </c>
    </row>
    <row r="82" spans="2:12" x14ac:dyDescent="0.15">
      <c r="B82" s="36" t="s">
        <v>46</v>
      </c>
      <c r="C82" s="44">
        <f>[2]Sd.01!$J$102</f>
        <v>53567239.190000005</v>
      </c>
      <c r="D82" s="44">
        <f>SUM('[2]Mutações Acum.'!K102:$R102)</f>
        <v>1725752.16</v>
      </c>
      <c r="E82" s="44">
        <f>SUM('[2]Mutações Acum.'!W102:$AD102)</f>
        <v>1124025.4700000002</v>
      </c>
      <c r="F82" s="44">
        <f>SUM('[2]Mutações Acum.'!AI102:$AP102)</f>
        <v>0</v>
      </c>
      <c r="G82" s="38">
        <f t="shared" si="23"/>
        <v>2849777.63</v>
      </c>
      <c r="H82" s="44">
        <f>SUM('[2]Mutações Acum.'!BG102:$BN102)</f>
        <v>-476782.18000000005</v>
      </c>
      <c r="I82" s="44">
        <f>SUM('[2]Mutações Acum.'!AU102:$BB102)</f>
        <v>0</v>
      </c>
      <c r="J82" s="44">
        <f>SUM('[2]Mutações Acum.'!BS102:$BZ102)</f>
        <v>0</v>
      </c>
      <c r="K82" s="44">
        <f>SUM('[2]Mutações Acum.'!CE102:$CL102)</f>
        <v>0</v>
      </c>
      <c r="L82" s="44">
        <f>L36</f>
        <v>51364704.850000001</v>
      </c>
    </row>
    <row r="83" spans="2:12" x14ac:dyDescent="0.15">
      <c r="B83" s="43"/>
      <c r="C83" s="44"/>
      <c r="D83" s="44"/>
      <c r="E83" s="44"/>
      <c r="F83" s="44"/>
      <c r="G83" s="38"/>
      <c r="H83" s="44"/>
      <c r="I83" s="44"/>
      <c r="J83" s="44"/>
      <c r="K83" s="44"/>
      <c r="L83" s="44"/>
    </row>
    <row r="84" spans="2:12" x14ac:dyDescent="0.15">
      <c r="B84" s="36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2:12" s="2" customFormat="1" x14ac:dyDescent="0.15">
      <c r="B85" s="34" t="s">
        <v>47</v>
      </c>
      <c r="C85" s="45">
        <f>C87</f>
        <v>471519895.71000004</v>
      </c>
      <c r="D85" s="45">
        <f t="shared" ref="D85:L85" si="24">D87</f>
        <v>68613266.700000003</v>
      </c>
      <c r="E85" s="45">
        <f t="shared" si="24"/>
        <v>3313190.08</v>
      </c>
      <c r="F85" s="45">
        <f t="shared" si="24"/>
        <v>1013565.49</v>
      </c>
      <c r="G85" s="45">
        <f t="shared" si="24"/>
        <v>72940022.270000011</v>
      </c>
      <c r="H85" s="45">
        <f t="shared" si="24"/>
        <v>-2920987.6799999997</v>
      </c>
      <c r="I85" s="45">
        <f t="shared" si="24"/>
        <v>0</v>
      </c>
      <c r="J85" s="45">
        <f t="shared" si="24"/>
        <v>0</v>
      </c>
      <c r="K85" s="45">
        <f t="shared" si="24"/>
        <v>0</v>
      </c>
      <c r="L85" s="45">
        <f t="shared" si="24"/>
        <v>399985641.32999998</v>
      </c>
    </row>
    <row r="86" spans="2:12" s="2" customFormat="1" x14ac:dyDescent="0.15">
      <c r="B86" s="34"/>
      <c r="C86" s="45"/>
      <c r="D86" s="45"/>
      <c r="E86" s="45"/>
      <c r="F86" s="45"/>
      <c r="G86" s="45"/>
      <c r="H86" s="45"/>
      <c r="I86" s="45"/>
      <c r="J86" s="45"/>
      <c r="K86" s="45"/>
      <c r="L86" s="45"/>
    </row>
    <row r="87" spans="2:12" s="2" customFormat="1" x14ac:dyDescent="0.15">
      <c r="B87" s="34" t="s">
        <v>48</v>
      </c>
      <c r="C87" s="35">
        <f t="shared" ref="C87:L87" si="25">SUM(C88:C90)</f>
        <v>471519895.71000004</v>
      </c>
      <c r="D87" s="35">
        <f t="shared" si="25"/>
        <v>68613266.700000003</v>
      </c>
      <c r="E87" s="35">
        <f t="shared" si="25"/>
        <v>3313190.08</v>
      </c>
      <c r="F87" s="35">
        <f t="shared" si="25"/>
        <v>1013565.49</v>
      </c>
      <c r="G87" s="45">
        <f t="shared" si="25"/>
        <v>72940022.270000011</v>
      </c>
      <c r="H87" s="35">
        <f t="shared" si="25"/>
        <v>-2920987.6799999997</v>
      </c>
      <c r="I87" s="35">
        <f t="shared" si="25"/>
        <v>0</v>
      </c>
      <c r="J87" s="35">
        <f t="shared" si="25"/>
        <v>0</v>
      </c>
      <c r="K87" s="35">
        <f t="shared" si="25"/>
        <v>0</v>
      </c>
      <c r="L87" s="35">
        <f t="shared" si="25"/>
        <v>399985641.32999998</v>
      </c>
    </row>
    <row r="88" spans="2:12" ht="13.5" x14ac:dyDescent="0.15">
      <c r="B88" s="36" t="s">
        <v>49</v>
      </c>
      <c r="C88" s="37">
        <f>[2]Sd.01!$J$82</f>
        <v>52739705.380000003</v>
      </c>
      <c r="D88" s="44">
        <f>SUM('[2]Mutações Acum.'!K82:$R82)</f>
        <v>53894626.480000004</v>
      </c>
      <c r="E88" s="37">
        <f>SUM('[2]Mutações Acum.'!W82:$AD82)</f>
        <v>853488.82000000007</v>
      </c>
      <c r="F88" s="37">
        <f>SUM('[2]Mutações Acum.'!AI82:$AP82)</f>
        <v>0</v>
      </c>
      <c r="G88" s="38">
        <f t="shared" ref="G88:G90" si="26">SUM(D88:F88)</f>
        <v>54748115.300000004</v>
      </c>
      <c r="H88" s="37">
        <f>SUM('[2]Mutações Acum.'!BG82:$BN82)</f>
        <v>1154921.1000000001</v>
      </c>
      <c r="I88" s="37">
        <f>SUM('[2]Mutações Acum.'!AU82:$BB82)</f>
        <v>0</v>
      </c>
      <c r="J88" s="37">
        <f>SUM('[2]Mutações Acum.'!BS82:$BZ82)</f>
        <v>0</v>
      </c>
      <c r="K88" s="37">
        <f>SUM('[2]Mutações Acum.'!CE82:$CL82)</f>
        <v>0</v>
      </c>
      <c r="L88" s="37">
        <f>L42</f>
        <v>0</v>
      </c>
    </row>
    <row r="89" spans="2:12" x14ac:dyDescent="0.15">
      <c r="B89" s="36" t="s">
        <v>50</v>
      </c>
      <c r="C89" s="37">
        <f>[2]Sd.01!$J$85</f>
        <v>248909279.62</v>
      </c>
      <c r="D89" s="44">
        <f>SUM('[2]Mutações Acum.'!K85:$R85)</f>
        <v>14718640.220000001</v>
      </c>
      <c r="E89" s="37">
        <f>SUM('[2]Mutações Acum.'!W85:$AD85)</f>
        <v>1555934.24</v>
      </c>
      <c r="F89" s="37">
        <f>SUM('[2]Mutações Acum.'!AI85:$AP85)</f>
        <v>0</v>
      </c>
      <c r="G89" s="38">
        <f t="shared" si="26"/>
        <v>16274574.460000001</v>
      </c>
      <c r="H89" s="37">
        <f>SUM('[2]Mutações Acum.'!BG85:$BN85)</f>
        <v>-2330357.4400000004</v>
      </c>
      <c r="I89" s="37">
        <f>SUM('[2]Mutações Acum.'!AU85:$BB85)</f>
        <v>0</v>
      </c>
      <c r="J89" s="37">
        <f>SUM('[2]Mutações Acum.'!BS85:$BZ85)</f>
        <v>0</v>
      </c>
      <c r="K89" s="37">
        <f>SUM('[2]Mutações Acum.'!CE85:$CL85)</f>
        <v>0</v>
      </c>
      <c r="L89" s="37">
        <f>L43</f>
        <v>231860281.95999998</v>
      </c>
    </row>
    <row r="90" spans="2:12" ht="13.5" thickBot="1" x14ac:dyDescent="0.2">
      <c r="B90" s="36" t="s">
        <v>51</v>
      </c>
      <c r="C90" s="37">
        <f>[2]Sd.01!$J$88</f>
        <v>169870910.71000001</v>
      </c>
      <c r="D90" s="44">
        <f>SUM('[2]Mutações Acum.'!K88:$R88)</f>
        <v>0</v>
      </c>
      <c r="E90" s="37">
        <f>SUM('[2]Mutações Acum.'!W88:$AD88)</f>
        <v>903767.02</v>
      </c>
      <c r="F90" s="37">
        <f>SUM('[2]Mutações Acum.'!AI88:$AP88)</f>
        <v>1013565.49</v>
      </c>
      <c r="G90" s="38">
        <f t="shared" si="26"/>
        <v>1917332.51</v>
      </c>
      <c r="H90" s="37">
        <f>SUM('[2]Mutações Acum.'!BG88:$BN88)</f>
        <v>-1745551.3399999992</v>
      </c>
      <c r="I90" s="37">
        <f>SUM('[2]Mutações Acum.'!AU88:$BB88)</f>
        <v>0</v>
      </c>
      <c r="J90" s="37">
        <f>SUM('[2]Mutações Acum.'!BS88:$BZ88)</f>
        <v>0</v>
      </c>
      <c r="K90" s="37">
        <f>SUM('[2]Mutações Acum.'!CE88:$CL88)</f>
        <v>0</v>
      </c>
      <c r="L90" s="37">
        <f>L44</f>
        <v>168125359.37</v>
      </c>
    </row>
    <row r="91" spans="2:12" s="2" customFormat="1" ht="25.15" customHeight="1" thickBot="1" x14ac:dyDescent="0.2">
      <c r="B91" s="46" t="s">
        <v>11</v>
      </c>
      <c r="C91" s="47">
        <f>C57+C85</f>
        <v>27818160596.489998</v>
      </c>
      <c r="D91" s="47">
        <f>D57+D85</f>
        <v>1389371080.5200002</v>
      </c>
      <c r="E91" s="47">
        <f>E57+E85</f>
        <v>563097446.09000003</v>
      </c>
      <c r="F91" s="47">
        <f>F57+F85</f>
        <v>3010037.13</v>
      </c>
      <c r="G91" s="47">
        <f>G85+G57</f>
        <v>1955478563.7400005</v>
      </c>
      <c r="H91" s="47">
        <f>H85+H57</f>
        <v>-136013311.76000002</v>
      </c>
      <c r="I91" s="47">
        <f>I85+I57</f>
        <v>7433442.6600000001</v>
      </c>
      <c r="J91" s="47">
        <f>J85+J57</f>
        <v>13339471.539999999</v>
      </c>
      <c r="K91" s="47">
        <f>K85+K57</f>
        <v>5904339.5899999999</v>
      </c>
      <c r="L91" s="47">
        <f>L57+L85</f>
        <v>26307644778.820004</v>
      </c>
    </row>
    <row r="92" spans="2:12" ht="21" customHeight="1" x14ac:dyDescent="0.15">
      <c r="B92" s="50" t="s">
        <v>54</v>
      </c>
      <c r="C92" s="50"/>
      <c r="D92" s="50"/>
      <c r="E92" s="50"/>
      <c r="F92" s="50"/>
      <c r="G92" s="50"/>
      <c r="H92" s="50"/>
      <c r="I92" s="50"/>
      <c r="J92" s="50"/>
      <c r="K92" s="50"/>
      <c r="L92" s="50"/>
    </row>
    <row r="93" spans="2:12" ht="21" customHeight="1" x14ac:dyDescent="0.15">
      <c r="B93" s="51" t="s">
        <v>55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</row>
    <row r="94" spans="2:12" ht="21" customHeight="1" x14ac:dyDescent="0.15">
      <c r="B94" s="51" t="s">
        <v>56</v>
      </c>
      <c r="C94" s="51"/>
      <c r="D94" s="51"/>
      <c r="E94" s="51"/>
      <c r="F94" s="51"/>
      <c r="G94" s="51"/>
      <c r="H94" s="51"/>
      <c r="I94" s="51"/>
      <c r="J94" s="51"/>
      <c r="K94" s="51"/>
      <c r="L94" s="51"/>
    </row>
    <row r="95" spans="2:12" ht="21" customHeight="1" x14ac:dyDescent="0.15">
      <c r="B95" s="52" t="s">
        <v>57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2:12" ht="21" customHeight="1" x14ac:dyDescent="0.15">
      <c r="B96" s="53" t="s">
        <v>58</v>
      </c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9:9" ht="13.5" customHeight="1" x14ac:dyDescent="0.15">
      <c r="I97" s="1"/>
    </row>
    <row r="98" spans="9:9" x14ac:dyDescent="0.15">
      <c r="I98" s="1"/>
    </row>
    <row r="99" spans="9:9" x14ac:dyDescent="0.15">
      <c r="I99" s="1"/>
    </row>
    <row r="100" spans="9:9" s="54" customFormat="1" x14ac:dyDescent="0.15"/>
    <row r="101" spans="9:9" s="54" customFormat="1" x14ac:dyDescent="0.15"/>
    <row r="102" spans="9:9" x14ac:dyDescent="0.15">
      <c r="I102" s="1"/>
    </row>
  </sheetData>
  <mergeCells count="19">
    <mergeCell ref="B92:L92"/>
    <mergeCell ref="B93:L93"/>
    <mergeCell ref="B94:L94"/>
    <mergeCell ref="B95:L95"/>
    <mergeCell ref="B96:L96"/>
    <mergeCell ref="B48:L48"/>
    <mergeCell ref="B52:B55"/>
    <mergeCell ref="C52:C53"/>
    <mergeCell ref="D52:G53"/>
    <mergeCell ref="H52:K52"/>
    <mergeCell ref="L52:L53"/>
    <mergeCell ref="H53:J53"/>
    <mergeCell ref="B2:L2"/>
    <mergeCell ref="B6:B9"/>
    <mergeCell ref="C6:C7"/>
    <mergeCell ref="D6:G7"/>
    <mergeCell ref="H6:K6"/>
    <mergeCell ref="L6:L7"/>
    <mergeCell ref="H7:J7"/>
  </mergeCells>
  <conditionalFormatting sqref="C58:L59 C63:I63 C65:I65 C66 C68 D66:I68 C60:C62 C76:L76 C30:L34 C79:L80 C19:L26 C69:I72 J65:L72 C91:L91 L90 C90:I90 E60:K62 C82:L89 J37:L44 C36:I43 J36:K36 L35:L36">
    <cfRule type="cellIs" dxfId="31" priority="27" operator="lessThan">
      <formula>0</formula>
    </cfRule>
  </conditionalFormatting>
  <conditionalFormatting sqref="C81:I81">
    <cfRule type="cellIs" dxfId="30" priority="26" operator="lessThan">
      <formula>0</formula>
    </cfRule>
  </conditionalFormatting>
  <conditionalFormatting sqref="J81:L81">
    <cfRule type="cellIs" dxfId="29" priority="24" operator="lessThan">
      <formula>0</formula>
    </cfRule>
  </conditionalFormatting>
  <conditionalFormatting sqref="J63:L63 L60:L62 J90:K90">
    <cfRule type="cellIs" dxfId="28" priority="25" operator="lessThan">
      <formula>0</formula>
    </cfRule>
  </conditionalFormatting>
  <conditionalFormatting sqref="C12:L13 C14:I17 C18:K18 C45:L45 C44:I44">
    <cfRule type="cellIs" dxfId="27" priority="32" operator="lessThan">
      <formula>0</formula>
    </cfRule>
  </conditionalFormatting>
  <conditionalFormatting sqref="C35:I35">
    <cfRule type="cellIs" dxfId="26" priority="31" operator="lessThan">
      <formula>0</formula>
    </cfRule>
  </conditionalFormatting>
  <conditionalFormatting sqref="J35:K35">
    <cfRule type="cellIs" dxfId="25" priority="29" operator="lessThan">
      <formula>0</formula>
    </cfRule>
  </conditionalFormatting>
  <conditionalFormatting sqref="L18 J14:L17">
    <cfRule type="cellIs" dxfId="24" priority="30" operator="lessThan">
      <formula>0</formula>
    </cfRule>
  </conditionalFormatting>
  <conditionalFormatting sqref="C46:L47">
    <cfRule type="cellIs" dxfId="23" priority="28" operator="lessThan">
      <formula>0</formula>
    </cfRule>
  </conditionalFormatting>
  <conditionalFormatting sqref="C74:C75 E74:I75">
    <cfRule type="cellIs" dxfId="22" priority="23" operator="lessThan">
      <formula>0</formula>
    </cfRule>
  </conditionalFormatting>
  <conditionalFormatting sqref="J74:L75">
    <cfRule type="cellIs" dxfId="21" priority="22" operator="lessThan">
      <formula>0</formula>
    </cfRule>
  </conditionalFormatting>
  <conditionalFormatting sqref="C73:I73">
    <cfRule type="cellIs" dxfId="20" priority="21" operator="lessThan">
      <formula>0</formula>
    </cfRule>
  </conditionalFormatting>
  <conditionalFormatting sqref="J73:L73">
    <cfRule type="cellIs" dxfId="19" priority="20" operator="lessThan">
      <formula>0</formula>
    </cfRule>
  </conditionalFormatting>
  <conditionalFormatting sqref="C28:C29 E28:I29">
    <cfRule type="cellIs" dxfId="18" priority="19" operator="lessThan">
      <formula>0</formula>
    </cfRule>
  </conditionalFormatting>
  <conditionalFormatting sqref="J28:K29">
    <cfRule type="cellIs" dxfId="17" priority="18" operator="lessThan">
      <formula>0</formula>
    </cfRule>
  </conditionalFormatting>
  <conditionalFormatting sqref="C27:I27">
    <cfRule type="cellIs" dxfId="16" priority="17" operator="lessThan">
      <formula>0</formula>
    </cfRule>
  </conditionalFormatting>
  <conditionalFormatting sqref="J27:L27">
    <cfRule type="cellIs" dxfId="15" priority="16" operator="lessThan">
      <formula>0</formula>
    </cfRule>
  </conditionalFormatting>
  <conditionalFormatting sqref="D11:L11">
    <cfRule type="cellIs" dxfId="14" priority="15" operator="lessThan">
      <formula>0</formula>
    </cfRule>
  </conditionalFormatting>
  <conditionalFormatting sqref="C11">
    <cfRule type="cellIs" dxfId="13" priority="14" operator="lessThan">
      <formula>0</formula>
    </cfRule>
  </conditionalFormatting>
  <conditionalFormatting sqref="C64:L64">
    <cfRule type="cellIs" dxfId="12" priority="13" operator="lessThan">
      <formula>0</formula>
    </cfRule>
  </conditionalFormatting>
  <conditionalFormatting sqref="C67">
    <cfRule type="cellIs" dxfId="11" priority="12" operator="lessThan">
      <formula>0</formula>
    </cfRule>
  </conditionalFormatting>
  <conditionalFormatting sqref="D28:D29">
    <cfRule type="cellIs" dxfId="10" priority="11" operator="lessThan">
      <formula>0</formula>
    </cfRule>
  </conditionalFormatting>
  <conditionalFormatting sqref="L28:L29">
    <cfRule type="cellIs" dxfId="9" priority="10" operator="lessThan">
      <formula>0</formula>
    </cfRule>
  </conditionalFormatting>
  <conditionalFormatting sqref="D74:D75">
    <cfRule type="cellIs" dxfId="8" priority="9" operator="lessThan">
      <formula>0</formula>
    </cfRule>
  </conditionalFormatting>
  <conditionalFormatting sqref="C78 E78:I78">
    <cfRule type="cellIs" dxfId="7" priority="8" operator="lessThan">
      <formula>0</formula>
    </cfRule>
  </conditionalFormatting>
  <conditionalFormatting sqref="J78:L78">
    <cfRule type="cellIs" dxfId="6" priority="7" operator="lessThan">
      <formula>0</formula>
    </cfRule>
  </conditionalFormatting>
  <conditionalFormatting sqref="C77:I77">
    <cfRule type="cellIs" dxfId="5" priority="6" operator="lessThan">
      <formula>0</formula>
    </cfRule>
  </conditionalFormatting>
  <conditionalFormatting sqref="J77:L77">
    <cfRule type="cellIs" dxfId="4" priority="5" operator="lessThan">
      <formula>0</formula>
    </cfRule>
  </conditionalFormatting>
  <conditionalFormatting sqref="D78">
    <cfRule type="cellIs" dxfId="3" priority="4" operator="lessThan">
      <formula>0</formula>
    </cfRule>
  </conditionalFormatting>
  <conditionalFormatting sqref="D57:L57">
    <cfRule type="cellIs" dxfId="2" priority="3" operator="lessThan">
      <formula>0</formula>
    </cfRule>
  </conditionalFormatting>
  <conditionalFormatting sqref="C57">
    <cfRule type="cellIs" dxfId="1" priority="2" operator="lessThan">
      <formula>0</formula>
    </cfRule>
  </conditionalFormatting>
  <conditionalFormatting sqref="D60:D62">
    <cfRule type="cellIs" dxfId="0" priority="1" operator="lessThan">
      <formula>0</formula>
    </cfRule>
  </conditionalFormatting>
  <printOptions horizontalCentered="1" verticalCentered="1"/>
  <pageMargins left="0" right="0" top="0" bottom="0" header="0" footer="0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Rl.08</vt:lpstr>
      <vt:lpstr>Rl.08!Area_de_impressao</vt:lpstr>
    </vt:vector>
  </TitlesOfParts>
  <Company>Secretaria da Fazenda da Prefeitura de São Paulo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Cleber Tavares De Souza</dc:creator>
  <cp:lastModifiedBy>Cleber Tavares De Souza</cp:lastModifiedBy>
  <cp:lastPrinted>2021-09-02T13:06:05Z</cp:lastPrinted>
  <dcterms:created xsi:type="dcterms:W3CDTF">2021-09-02T12:55:19Z</dcterms:created>
  <dcterms:modified xsi:type="dcterms:W3CDTF">2021-09-02T13:06:37Z</dcterms:modified>
</cp:coreProperties>
</file>