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835717\Desktop\"/>
    </mc:Choice>
  </mc:AlternateContent>
  <bookViews>
    <workbookView xWindow="0" yWindow="0" windowWidth="28800" windowHeight="12435"/>
  </bookViews>
  <sheets>
    <sheet name="Rl.06" sheetId="3" r:id="rId1"/>
  </sheets>
  <definedNames>
    <definedName name="\i" localSheetId="0">#REF!</definedName>
    <definedName name="\i">#REF!</definedName>
    <definedName name="_xlnm.Extract" localSheetId="0">#REF!</definedName>
    <definedName name="_xlnm.Extract">#REF!</definedName>
    <definedName name="_xlnm.Print_Area" localSheetId="0">Rl.06!$B$2:$L$101</definedName>
    <definedName name="_xlnm.Database" localSheetId="0">#REF!</definedName>
    <definedName name="_xlnm.Database">#REF!</definedName>
    <definedName name="Criteria_MI" localSheetId="0">#REF!</definedName>
    <definedName name="Criteria_MI">#REF!</definedName>
    <definedName name="_xlnm.Criteria" localSheetId="0">#REF!</definedName>
    <definedName name="_xlnm.Criteria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JUL" localSheetId="0">#REF!</definedName>
    <definedName name="JUL">#REF!</definedName>
    <definedName name="Print_Area_MI" localSheetId="0">#REF!</definedName>
    <definedName name="Print_Area_MI">#REF!</definedName>
    <definedName name="QUAD1" localSheetId="0">#REF!</definedName>
    <definedName name="QUAD1">#REF!</definedName>
    <definedName name="QUAD2" localSheetId="0">#REF!</definedName>
    <definedName name="QUAD2">#REF!</definedName>
    <definedName name="QUAD3" localSheetId="0">#REF!</definedName>
    <definedName name="QUAD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3" l="1"/>
  <c r="E32" i="3" l="1"/>
  <c r="L87" i="3" l="1"/>
  <c r="G87" i="3"/>
  <c r="L86" i="3"/>
  <c r="L84" i="3" s="1"/>
  <c r="L82" i="3" s="1"/>
  <c r="G86" i="3"/>
  <c r="L85" i="3"/>
  <c r="G85" i="3"/>
  <c r="K84" i="3"/>
  <c r="J84" i="3"/>
  <c r="I84" i="3"/>
  <c r="I82" i="3" s="1"/>
  <c r="H84" i="3"/>
  <c r="H82" i="3" s="1"/>
  <c r="F84" i="3"/>
  <c r="F82" i="3" s="1"/>
  <c r="E84" i="3"/>
  <c r="E82" i="3" s="1"/>
  <c r="D84" i="3"/>
  <c r="D82" i="3" s="1"/>
  <c r="C84" i="3"/>
  <c r="K82" i="3"/>
  <c r="J82" i="3"/>
  <c r="C82" i="3"/>
  <c r="L80" i="3"/>
  <c r="G80" i="3"/>
  <c r="L79" i="3"/>
  <c r="G79" i="3"/>
  <c r="L78" i="3"/>
  <c r="L77" i="3" s="1"/>
  <c r="G78" i="3"/>
  <c r="K77" i="3"/>
  <c r="J77" i="3"/>
  <c r="I77" i="3"/>
  <c r="H77" i="3"/>
  <c r="F77" i="3"/>
  <c r="E77" i="3"/>
  <c r="D77" i="3"/>
  <c r="C77" i="3"/>
  <c r="L75" i="3"/>
  <c r="G75" i="3"/>
  <c r="L74" i="3"/>
  <c r="G74" i="3"/>
  <c r="K73" i="3"/>
  <c r="J73" i="3"/>
  <c r="I73" i="3"/>
  <c r="I56" i="3" s="1"/>
  <c r="H73" i="3"/>
  <c r="G73" i="3"/>
  <c r="F73" i="3"/>
  <c r="E73" i="3"/>
  <c r="D73" i="3"/>
  <c r="C73" i="3"/>
  <c r="L71" i="3"/>
  <c r="G71" i="3"/>
  <c r="L70" i="3"/>
  <c r="G70" i="3"/>
  <c r="K69" i="3"/>
  <c r="J69" i="3"/>
  <c r="I69" i="3"/>
  <c r="H69" i="3"/>
  <c r="F69" i="3"/>
  <c r="E69" i="3"/>
  <c r="D69" i="3"/>
  <c r="C69" i="3"/>
  <c r="L67" i="3"/>
  <c r="G67" i="3"/>
  <c r="L66" i="3"/>
  <c r="G66" i="3"/>
  <c r="L65" i="3"/>
  <c r="G65" i="3"/>
  <c r="L64" i="3"/>
  <c r="L63" i="3" s="1"/>
  <c r="G64" i="3"/>
  <c r="K63" i="3"/>
  <c r="J63" i="3"/>
  <c r="I63" i="3"/>
  <c r="H63" i="3"/>
  <c r="F63" i="3"/>
  <c r="E63" i="3"/>
  <c r="E56" i="3" s="1"/>
  <c r="D63" i="3"/>
  <c r="C63" i="3"/>
  <c r="L61" i="3"/>
  <c r="G61" i="3"/>
  <c r="L60" i="3"/>
  <c r="G60" i="3"/>
  <c r="L59" i="3"/>
  <c r="G59" i="3"/>
  <c r="G58" i="3" s="1"/>
  <c r="K58" i="3"/>
  <c r="K56" i="3" s="1"/>
  <c r="J58" i="3"/>
  <c r="I58" i="3"/>
  <c r="H58" i="3"/>
  <c r="F58" i="3"/>
  <c r="E58" i="3"/>
  <c r="D58" i="3"/>
  <c r="D56" i="3" s="1"/>
  <c r="C58" i="3"/>
  <c r="C56" i="3" s="1"/>
  <c r="C89" i="3" s="1"/>
  <c r="L69" i="3" l="1"/>
  <c r="J56" i="3"/>
  <c r="H56" i="3"/>
  <c r="H89" i="3" s="1"/>
  <c r="G63" i="3"/>
  <c r="G56" i="3" s="1"/>
  <c r="G89" i="3" s="1"/>
  <c r="G69" i="3"/>
  <c r="L58" i="3"/>
  <c r="L56" i="3" s="1"/>
  <c r="L89" i="3" s="1"/>
  <c r="L73" i="3"/>
  <c r="G77" i="3"/>
  <c r="G84" i="3"/>
  <c r="G82" i="3" s="1"/>
  <c r="F56" i="3"/>
  <c r="F89" i="3" s="1"/>
  <c r="I89" i="3"/>
  <c r="E89" i="3"/>
  <c r="K89" i="3"/>
  <c r="D89" i="3"/>
  <c r="J89" i="3"/>
  <c r="L4" i="3"/>
  <c r="C39" i="3"/>
  <c r="C13" i="3" l="1"/>
  <c r="G42" i="3"/>
  <c r="K39" i="3"/>
  <c r="K37" i="3" s="1"/>
  <c r="G35" i="3"/>
  <c r="L24" i="3"/>
  <c r="H24" i="3"/>
  <c r="C24" i="3"/>
  <c r="D32" i="3"/>
  <c r="I28" i="3"/>
  <c r="D13" i="3"/>
  <c r="K13" i="3"/>
  <c r="C32" i="3"/>
  <c r="E28" i="3"/>
  <c r="G22" i="3"/>
  <c r="G29" i="3"/>
  <c r="K24" i="3"/>
  <c r="H32" i="3"/>
  <c r="J18" i="3"/>
  <c r="C18" i="3"/>
  <c r="G41" i="3"/>
  <c r="I39" i="3"/>
  <c r="I37" i="3" s="1"/>
  <c r="F32" i="3"/>
  <c r="G26" i="3"/>
  <c r="I13" i="3"/>
  <c r="L39" i="3"/>
  <c r="D39" i="3"/>
  <c r="C37" i="3"/>
  <c r="L32" i="3"/>
  <c r="K28" i="3"/>
  <c r="C28" i="3"/>
  <c r="E24" i="3"/>
  <c r="G25" i="3"/>
  <c r="E18" i="3"/>
  <c r="G21" i="3"/>
  <c r="L18" i="3"/>
  <c r="G16" i="3"/>
  <c r="L13" i="3"/>
  <c r="H13" i="3"/>
  <c r="E13" i="3"/>
  <c r="G14" i="3"/>
  <c r="H39" i="3"/>
  <c r="H37" i="3" s="1"/>
  <c r="G40" i="3"/>
  <c r="G39" i="3" s="1"/>
  <c r="G37" i="3" s="1"/>
  <c r="E39" i="3"/>
  <c r="G34" i="3"/>
  <c r="G33" i="3"/>
  <c r="J32" i="3"/>
  <c r="J28" i="3"/>
  <c r="F28" i="3"/>
  <c r="I24" i="3"/>
  <c r="D24" i="3"/>
  <c r="G20" i="3"/>
  <c r="F18" i="3"/>
  <c r="G15" i="3"/>
  <c r="J39" i="3"/>
  <c r="J37" i="3" s="1"/>
  <c r="F39" i="3"/>
  <c r="K32" i="3"/>
  <c r="L28" i="3"/>
  <c r="H28" i="3"/>
  <c r="D28" i="3"/>
  <c r="J24" i="3"/>
  <c r="F24" i="3"/>
  <c r="K18" i="3"/>
  <c r="J13" i="3"/>
  <c r="F13" i="3"/>
  <c r="H18" i="3"/>
  <c r="I32" i="3"/>
  <c r="G30" i="3"/>
  <c r="G28" i="3" s="1"/>
  <c r="G19" i="3"/>
  <c r="I18" i="3"/>
  <c r="D18" i="3"/>
  <c r="J11" i="3" l="1"/>
  <c r="G32" i="3"/>
  <c r="G18" i="3"/>
  <c r="G24" i="3"/>
  <c r="K11" i="3"/>
  <c r="K44" i="3" s="1"/>
  <c r="G13" i="3"/>
  <c r="H11" i="3"/>
  <c r="H44" i="3" s="1"/>
  <c r="J44" i="3"/>
  <c r="E11" i="3"/>
  <c r="L11" i="3"/>
  <c r="I11" i="3"/>
  <c r="I44" i="3" s="1"/>
  <c r="F37" i="3"/>
  <c r="L37" i="3"/>
  <c r="D11" i="3"/>
  <c r="E37" i="3"/>
  <c r="F11" i="3"/>
  <c r="C11" i="3"/>
  <c r="D37" i="3"/>
  <c r="G11" i="3" l="1"/>
  <c r="G44" i="3" s="1"/>
  <c r="E44" i="3"/>
  <c r="F44" i="3"/>
  <c r="C44" i="3"/>
  <c r="D44" i="3"/>
  <c r="L44" i="3"/>
</calcChain>
</file>

<file path=xl/sharedStrings.xml><?xml version="1.0" encoding="utf-8"?>
<sst xmlns="http://schemas.openxmlformats.org/spreadsheetml/2006/main" count="113" uniqueCount="67">
  <si>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</si>
  <si>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</si>
  <si>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</si>
  <si>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</si>
  <si>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</si>
  <si>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</si>
  <si>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</si>
  <si>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</si>
  <si>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</si>
  <si>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</si>
  <si>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</si>
  <si>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</si>
  <si>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</si>
  <si>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           Operações de Crédito</t>
  </si>
  <si>
    <t xml:space="preserve">INCORP. JUROS/ENCARGOS PRO-RATA OU SALDO DEVEDOR     </t>
  </si>
  <si>
    <t xml:space="preserve">AMORTIZAÇÃO EXTRA OU MIGRAÇÃO/REDUÇÃO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</si>
  <si>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</si>
  <si>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</si>
  <si>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</si>
  <si>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</si>
  <si>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</si>
  <si>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</si>
  <si>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</si>
  <si>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</si>
  <si>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</si>
  <si>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</si>
  <si>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</si>
  <si>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</si>
  <si>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</si>
  <si>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</si>
  <si>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</si>
  <si>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Refinanciamento MP 2.185-35/2001</t>
  </si>
  <si>
    <t>- CAIXA ECONÔMICA FEDERAL</t>
  </si>
  <si>
    <t>PNAFM Segunda Fase CT Nº 0388043-02</t>
  </si>
  <si>
    <t>PNAFM Segunda Fase CT Nº 0474998-77</t>
  </si>
  <si>
    <t xml:space="preserve">PNAFM  2ª Fase - 2ª Etapa CT Nº: 0519642-52  </t>
  </si>
  <si>
    <t>Progr. Saneamento Drenagem -  Lei 16.757/2017</t>
  </si>
  <si>
    <t xml:space="preserve"> - BNDES</t>
  </si>
  <si>
    <r>
      <t>TRANSPORTES 2ª Etapa - Lei 13.609/03</t>
    </r>
    <r>
      <rPr>
        <sz val="12"/>
        <rFont val="Times New Roman"/>
        <family val="1"/>
      </rPr>
      <t>¹</t>
    </r>
  </si>
  <si>
    <t>PMAT - II¹</t>
  </si>
  <si>
    <t>- BANCO SANTANDER</t>
  </si>
  <si>
    <t>Programa Asfalto Novo - Lei 16.757/2017</t>
  </si>
  <si>
    <t>Programa Hab Casa da Família - Lei 16.757/2018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</si>
  <si>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</si>
  <si>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</si>
  <si>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r>
      <t>INSS - Leis 11.941/09 e 12.865/13 e MP 778/17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</si>
  <si>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t xml:space="preserve">Lei 12.810/2013 - Parcelamento PASEP </t>
  </si>
  <si>
    <t>2. DÍVIDA FUNDADA EXTERNA</t>
  </si>
  <si>
    <t>BID</t>
  </si>
  <si>
    <t>849/OC-BR PROCAV II - BID II</t>
  </si>
  <si>
    <t>938/OC-BR PROVER/CINGAPURA - BID III</t>
  </si>
  <si>
    <t>1479/OC-BR PROCENTRO - BID IV</t>
  </si>
  <si>
    <t>LIBERAÇÕES Op. Crédito</t>
  </si>
  <si>
    <t xml:space="preserve">JUROS/ENCARGOS
PRO-RATA      </t>
  </si>
  <si>
    <t xml:space="preserve">TRANSF. DA AMORTIZAÇÃO OU MIGRAÇÃO SDO DEVEDOR </t>
  </si>
  <si>
    <t>Refinanciamento MP 2.185-35/2001(¹) (³)</t>
  </si>
  <si>
    <t xml:space="preserve"> - SANTANDER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</si>
  <si>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(3)</t>
    </r>
    <r>
      <rPr>
        <sz val="9"/>
        <rFont val="Times New Roman"/>
        <family val="1"/>
      </rPr>
      <t xml:space="preserve"> </t>
    </r>
  </si>
  <si>
    <r>
      <t xml:space="preserve">INSS - Leis 11.941/09 e 12.865/13 e MP 778/17 </t>
    </r>
    <r>
      <rPr>
        <vertAlign val="superscript"/>
        <sz val="9"/>
        <rFont val="Times New Roman"/>
        <family val="1"/>
      </rPr>
      <t xml:space="preserve">(3) </t>
    </r>
  </si>
  <si>
    <t>Nota¹ - Os valores da coluna (h) são referentes à Incorporação de Juros ao saldo devedor das Dívidas Lei Fed. 8.727/93 - COHAB/PMSP e Dívida com o BNDES (Contratos PMAT).</t>
  </si>
  <si>
    <t>Nota² - Os valores da coluna (i) são referentes a Amortização Extraordinária Efetuadas pelos mutuários da COHAB.</t>
  </si>
  <si>
    <t>Nota³:  Saldo provisório, aguardando consolidação definitiva dos parcelamentos junto à Receita Federal do Brasil - RFB.</t>
  </si>
  <si>
    <r>
      <t xml:space="preserve">DEMONSTRAÇÃO DA DÍVIDA FUNDADA </t>
    </r>
    <r>
      <rPr>
        <b/>
        <sz val="14"/>
        <color rgb="FF3333FF"/>
        <rFont val="Times New Roman"/>
        <family val="1"/>
      </rPr>
      <t>(JANEIRO A JUNHO)</t>
    </r>
  </si>
  <si>
    <t>Nota4: Houve ingresso de recurso no valor de R$ 6.528.928,77 referente Operação de Crédito do Programa de Modernização da Administração Tributária e da Gestão dos Setores Sociais Básicos - PMAT</t>
  </si>
  <si>
    <t>Nota5: Houve Redução do Saldo Devedor do parcelamento de INSS junto à Receita Federal do Brasil - RFB, sob a égide da MP778/2017, convertida na Lei Fed.13.485/2017, no valor de R$ 417.492,40, em razão da adequação do saldo devedor ao valor da retenção do FPM de R$ 276.536,42, referente a 23ª parcela do parcelamento com SELIC de 12,45, acumulada no período. A amortização do principal é calculada pelo Sistema de Amortização Constante - SAC.</t>
  </si>
  <si>
    <r>
      <t>Programa Asfalto Novo - Lei 16.757/2017</t>
    </r>
    <r>
      <rPr>
        <vertAlign val="superscript"/>
        <sz val="9"/>
        <rFont val="Times New Roman"/>
        <family val="1"/>
      </rPr>
      <t xml:space="preserve"> (4)</t>
    </r>
    <r>
      <rPr>
        <sz val="9"/>
        <rFont val="Times New Roman"/>
        <family val="1"/>
      </rPr>
      <t xml:space="preserve"> </t>
    </r>
  </si>
  <si>
    <r>
      <t>Programa Hab Casa da Família - Lei 16.757/2017</t>
    </r>
    <r>
      <rPr>
        <vertAlign val="superscript"/>
        <sz val="9"/>
        <rFont val="Times New Roman"/>
        <family val="1"/>
      </rPr>
      <t xml:space="preserve"> (4)</t>
    </r>
    <r>
      <rPr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</si>
</sst>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4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b/>
      <sz val="14"/>
      <color rgb="FF3333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4" fillId="0" borderId="0" applyFont="0" applyFill="0" applyBorder="0" applyAlignment="0" applyProtection="0"/>
  </cellStyleXfs>
  <cellXfs count="59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2" borderId="0" xfId="0" applyFill="1"/>
    <xf numFmtId="40" fontId="0" fillId="2" borderId="0" xfId="1" applyFont="1" applyFill="1"/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6" fontId="6" fillId="3" borderId="12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164" fontId="7" fillId="2" borderId="0" xfId="0" applyFont="1" applyFill="1" applyAlignment="1">
      <alignment vertical="center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10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167" fontId="2" fillId="2" borderId="0" xfId="1" applyNumberFormat="1" applyFont="1" applyFill="1" applyBorder="1" applyAlignment="1" applyProtection="1">
      <alignment vertical="center"/>
      <protection locked="0"/>
    </xf>
    <xf numFmtId="164" fontId="10" fillId="2" borderId="0" xfId="0" applyFont="1" applyFill="1" applyAlignment="1">
      <alignment horizontal="center" vertical="center"/>
    </xf>
    <xf numFmtId="40" fontId="1" fillId="2" borderId="0" xfId="1" applyFont="1" applyFill="1" applyAlignment="1">
      <alignment vertical="center"/>
    </xf>
    <xf numFmtId="167" fontId="8" fillId="2" borderId="7" xfId="1" applyNumberFormat="1" applyFont="1" applyFill="1" applyBorder="1" applyAlignment="1">
      <alignment vertical="center"/>
    </xf>
    <xf numFmtId="164" fontId="10" fillId="0" borderId="7" xfId="0" applyFont="1" applyFill="1" applyBorder="1" applyAlignment="1">
      <alignment vertical="center"/>
    </xf>
    <xf numFmtId="167" fontId="1" fillId="0" borderId="7" xfId="1" applyNumberFormat="1" applyFont="1" applyFill="1" applyBorder="1" applyAlignment="1" applyProtection="1">
      <alignment vertical="center"/>
      <protection locked="0"/>
    </xf>
    <xf numFmtId="167" fontId="1" fillId="0" borderId="7" xfId="1" applyNumberFormat="1" applyFont="1" applyFill="1" applyBorder="1" applyAlignment="1" applyProtection="1">
      <alignment horizontal="right" vertical="center"/>
      <protection locked="0"/>
    </xf>
    <xf numFmtId="164" fontId="12" fillId="2" borderId="0" xfId="0" applyFont="1" applyFill="1" applyAlignment="1">
      <alignment horizontal="justify" vertical="justify"/>
    </xf>
    <xf numFmtId="39" fontId="1" fillId="2" borderId="0" xfId="0" quotePrefix="1" applyNumberFormat="1" applyFont="1" applyFill="1" applyAlignment="1" applyProtection="1">
      <alignment vertical="center" wrapText="1"/>
      <protection locked="0"/>
    </xf>
    <xf numFmtId="40" fontId="1" fillId="2" borderId="0" xfId="1" quotePrefix="1" applyFont="1" applyFill="1" applyAlignment="1" applyProtection="1">
      <alignment vertical="center" wrapText="1"/>
      <protection locked="0"/>
    </xf>
    <xf numFmtId="164" fontId="0" fillId="2" borderId="0" xfId="0" applyFont="1" applyFill="1"/>
    <xf numFmtId="164" fontId="3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164" fontId="12" fillId="2" borderId="0" xfId="0" applyFont="1" applyFill="1" applyAlignment="1">
      <alignment horizontal="justify" vertical="justify"/>
    </xf>
  </cellXfs>
  <cellStyles count="2">
    <cellStyle name="Normal" xfId="0" builtinId="0"/>
    <cellStyle name="Vírgula" xfId="1" builtinId="3"/>
  </cellStyles>
  <dxfs count="2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257174</xdr:colOff>
      <xdr:row>1</xdr:row>
      <xdr:rowOff>62485</xdr:rowOff>
    </xdr:from>
    <xdr:ext cx="1695451" cy="804290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" y="224410"/>
          <a:ext cx="1695451" cy="80429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96</xdr:row>
      <xdr:rowOff>6614</xdr:rowOff>
    </xdr:from>
    <xdr:to>
      <xdr:col>2</xdr:col>
      <xdr:colOff>1160992</xdr:colOff>
      <xdr:row>100</xdr:row>
      <xdr:rowOff>67470</xdr:rowOff>
    </xdr:to>
    <xdr:sp macro="" textlink="">
      <xdr:nvSpPr>
        <xdr:cNvPr id="9" name="Retângulo 3"/>
        <xdr:cNvSpPr/>
      </xdr:nvSpPr>
      <xdr:spPr bwMode="auto">
        <a:xfrm>
          <a:off x="371475" y="9436364"/>
          <a:ext cx="3742267" cy="746656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1145381</xdr:colOff>
      <xdr:row>96</xdr:row>
      <xdr:rowOff>2</xdr:rowOff>
    </xdr:from>
    <xdr:to>
      <xdr:col>12</xdr:col>
      <xdr:colOff>0</xdr:colOff>
      <xdr:row>100</xdr:row>
      <xdr:rowOff>25137</xdr:rowOff>
    </xdr:to>
    <xdr:sp macro="" textlink="">
      <xdr:nvSpPr>
        <xdr:cNvPr id="10" name="Retângulo 9"/>
        <xdr:cNvSpPr/>
      </xdr:nvSpPr>
      <xdr:spPr bwMode="auto">
        <a:xfrm>
          <a:off x="11899106" y="9429752"/>
          <a:ext cx="2712244" cy="7109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437619</xdr:colOff>
      <xdr:row>96</xdr:row>
      <xdr:rowOff>5292</xdr:rowOff>
    </xdr:from>
    <xdr:to>
      <xdr:col>9</xdr:col>
      <xdr:colOff>321467</xdr:colOff>
      <xdr:row>100</xdr:row>
      <xdr:rowOff>88567</xdr:rowOff>
    </xdr:to>
    <xdr:sp macro="" textlink="">
      <xdr:nvSpPr>
        <xdr:cNvPr id="11" name="Retângulo 10"/>
        <xdr:cNvSpPr/>
      </xdr:nvSpPr>
      <xdr:spPr bwMode="auto">
        <a:xfrm>
          <a:off x="7809969" y="9435042"/>
          <a:ext cx="3265223" cy="76907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25929</xdr:colOff>
      <xdr:row>96</xdr:row>
      <xdr:rowOff>0</xdr:rowOff>
    </xdr:from>
    <xdr:to>
      <xdr:col>5</xdr:col>
      <xdr:colOff>585788</xdr:colOff>
      <xdr:row>100</xdr:row>
      <xdr:rowOff>37041</xdr:rowOff>
    </xdr:to>
    <xdr:sp macro="" textlink="">
      <xdr:nvSpPr>
        <xdr:cNvPr id="12" name="Retângulo 11"/>
        <xdr:cNvSpPr/>
      </xdr:nvSpPr>
      <xdr:spPr bwMode="auto">
        <a:xfrm>
          <a:off x="4283604" y="9429750"/>
          <a:ext cx="2674409" cy="72284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254.411.408-03</a:t>
          </a:r>
        </a:p>
      </xdr:txBody>
    </xdr:sp>
    <xdr:clientData/>
  </xdr:twoCellAnchor>
  <xdr:oneCellAnchor>
    <xdr:from>
      <xdr:col>1</xdr:col>
      <xdr:colOff>352425</xdr:colOff>
      <xdr:row>45</xdr:row>
      <xdr:rowOff>133350</xdr:rowOff>
    </xdr:from>
    <xdr:ext cx="1695451" cy="804290"/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8734425"/>
          <a:ext cx="1695451" cy="8042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L100"/>
  <sheetViews>
    <sheetView showGridLines="0" tabSelected="1" view="pageBreakPreview" zoomScaleNormal="100" zoomScaleSheetLayoutView="100" workbookViewId="0">
      <pane xSplit="3" ySplit="1" topLeftCell="E2" activePane="bottomRight" state="frozen"/>
      <selection activeCell="L8" sqref="L8"/>
      <selection pane="topRight" activeCell="L8" sqref="L8"/>
      <selection pane="bottomLeft" activeCell="L8" sqref="L8"/>
      <selection pane="bottomRight" activeCell="H11" sqref="H11"/>
    </sheetView>
  </sheetViews>
  <sheetFormatPr defaultColWidth="11" defaultRowHeight="12.75" x14ac:dyDescent="0.15"/>
  <cols>
    <col min="1" max="1" width="3.125" style="1" customWidth="1"/>
    <col min="2" max="2" width="32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4.5" style="1" customWidth="1"/>
    <col min="8" max="8" width="14.75" style="1" customWidth="1"/>
    <col min="9" max="9" width="10.75" customWidth="1"/>
    <col min="10" max="10" width="14.75" style="1" customWidth="1"/>
    <col min="11" max="11" width="15.25" style="1" customWidth="1"/>
    <col min="12" max="12" width="16.5" style="1" customWidth="1"/>
    <col min="13" max="16384" width="11" style="1"/>
  </cols>
  <sheetData>
    <row r="1" spans="2:12" x14ac:dyDescent="0.15">
      <c r="D1" s="2"/>
      <c r="E1" s="2"/>
      <c r="F1" s="2"/>
      <c r="G1" s="2"/>
      <c r="H1" s="2"/>
      <c r="I1" s="2"/>
      <c r="J1" s="2"/>
      <c r="K1" s="2"/>
      <c r="L1" s="2"/>
    </row>
    <row r="2" spans="2:12" ht="24.75" customHeight="1" x14ac:dyDescent="0.1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21.75" customHeight="1" x14ac:dyDescent="0.15">
      <c r="B4" s="5"/>
      <c r="C4" s="2"/>
      <c r="D4" s="2"/>
      <c r="G4" s="42"/>
      <c r="H4" s="3"/>
      <c r="I4" s="3"/>
      <c r="J4" s="3"/>
      <c r="K4" s="3"/>
      <c r="L4" s="7">
        <f>L8</f>
        <v>43646</v>
      </c>
    </row>
    <row r="5" spans="2:12" ht="13.5" thickBot="1" x14ac:dyDescent="0.2">
      <c r="B5" s="8"/>
      <c r="C5" s="9"/>
      <c r="D5" s="9"/>
      <c r="E5" s="9"/>
      <c r="F5" s="9"/>
      <c r="G5" s="2"/>
      <c r="H5" s="10"/>
      <c r="I5" s="2"/>
      <c r="J5" s="2"/>
      <c r="K5" s="2"/>
      <c r="L5" s="9" t="s">
        <v>1</v>
      </c>
    </row>
    <row r="6" spans="2:12" ht="20.25" customHeight="1" thickBot="1" x14ac:dyDescent="0.2">
      <c r="B6" s="45" t="s">
        <v>2</v>
      </c>
      <c r="C6" s="54" t="s">
        <v>3</v>
      </c>
      <c r="D6" s="48" t="s">
        <v>4</v>
      </c>
      <c r="E6" s="49"/>
      <c r="F6" s="49"/>
      <c r="G6" s="50"/>
      <c r="H6" s="56" t="s">
        <v>5</v>
      </c>
      <c r="I6" s="57"/>
      <c r="J6" s="57"/>
      <c r="K6" s="57"/>
      <c r="L6" s="54" t="s">
        <v>3</v>
      </c>
    </row>
    <row r="7" spans="2:12" ht="20.25" customHeight="1" thickBot="1" x14ac:dyDescent="0.2">
      <c r="B7" s="46"/>
      <c r="C7" s="55"/>
      <c r="D7" s="51"/>
      <c r="E7" s="52"/>
      <c r="F7" s="52"/>
      <c r="G7" s="53"/>
      <c r="H7" s="51" t="s">
        <v>6</v>
      </c>
      <c r="I7" s="52"/>
      <c r="J7" s="53"/>
      <c r="K7" s="11" t="s">
        <v>7</v>
      </c>
      <c r="L7" s="55"/>
    </row>
    <row r="8" spans="2:12" s="12" customFormat="1" ht="46.5" customHeight="1" thickBot="1" x14ac:dyDescent="0.2">
      <c r="B8" s="46"/>
      <c r="C8" s="13">
        <v>43616</v>
      </c>
      <c r="D8" s="14" t="s">
        <v>8</v>
      </c>
      <c r="E8" s="14" t="s">
        <v>9</v>
      </c>
      <c r="F8" s="14" t="s">
        <v>10</v>
      </c>
      <c r="G8" s="14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3">
        <v>43646</v>
      </c>
    </row>
    <row r="9" spans="2:12" s="12" customFormat="1" ht="13.5" customHeight="1" thickBot="1" x14ac:dyDescent="0.2">
      <c r="B9" s="47"/>
      <c r="C9" s="16" t="s">
        <v>16</v>
      </c>
      <c r="D9" s="16" t="s">
        <v>17</v>
      </c>
      <c r="E9" s="16" t="s">
        <v>18</v>
      </c>
      <c r="F9" s="16" t="s">
        <v>19</v>
      </c>
      <c r="G9" s="16" t="s">
        <v>20</v>
      </c>
      <c r="H9" s="11" t="s">
        <v>21</v>
      </c>
      <c r="I9" s="11" t="s">
        <v>22</v>
      </c>
      <c r="J9" s="11" t="s">
        <v>23</v>
      </c>
      <c r="K9" s="11" t="s">
        <v>24</v>
      </c>
      <c r="L9" s="16" t="s">
        <v>25</v>
      </c>
    </row>
    <row r="10" spans="2:12" ht="13.9" customHeight="1" x14ac:dyDescent="0.15">
      <c r="B10" s="17"/>
      <c r="C10" s="18" t="s">
        <v>26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s="2" customFormat="1" x14ac:dyDescent="0.15">
      <c r="B11" s="20" t="s">
        <v>27</v>
      </c>
      <c r="C11" s="21">
        <f t="shared" ref="C11:L11" si="0">C13+C18+C24+C28+C32</f>
        <v>27611466393.339996</v>
      </c>
      <c r="D11" s="21">
        <f t="shared" si="0"/>
        <v>9763909.7300000004</v>
      </c>
      <c r="E11" s="21">
        <f t="shared" si="0"/>
        <v>3351584.5000000005</v>
      </c>
      <c r="F11" s="21">
        <f t="shared" si="0"/>
        <v>326188.34000000003</v>
      </c>
      <c r="G11" s="21">
        <f t="shared" si="0"/>
        <v>13441682.569999998</v>
      </c>
      <c r="H11" s="21">
        <f t="shared" si="0"/>
        <v>45703747.100000001</v>
      </c>
      <c r="I11" s="21">
        <f t="shared" si="0"/>
        <v>0</v>
      </c>
      <c r="J11" s="21">
        <f t="shared" si="0"/>
        <v>950098.17999999993</v>
      </c>
      <c r="K11" s="21">
        <f t="shared" si="0"/>
        <v>494345.02999999997</v>
      </c>
      <c r="L11" s="21">
        <f t="shared" si="0"/>
        <v>27647861983.859997</v>
      </c>
    </row>
    <row r="12" spans="2:12" x14ac:dyDescent="0.1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s="2" customFormat="1" x14ac:dyDescent="0.15">
      <c r="B13" s="20" t="s">
        <v>28</v>
      </c>
      <c r="C13" s="21">
        <f t="shared" ref="C13:L13" si="1">SUM(C14:C16)</f>
        <v>27223788242.649998</v>
      </c>
      <c r="D13" s="21">
        <f t="shared" si="1"/>
        <v>4691042.93</v>
      </c>
      <c r="E13" s="21">
        <f t="shared" si="1"/>
        <v>507480.35</v>
      </c>
      <c r="F13" s="21">
        <f t="shared" si="1"/>
        <v>34821.050000000003</v>
      </c>
      <c r="G13" s="21">
        <f t="shared" si="1"/>
        <v>5233344.3299999991</v>
      </c>
      <c r="H13" s="21">
        <f t="shared" si="1"/>
        <v>47684231.68</v>
      </c>
      <c r="I13" s="21">
        <f t="shared" si="1"/>
        <v>0</v>
      </c>
      <c r="J13" s="21">
        <f t="shared" si="1"/>
        <v>890860.95</v>
      </c>
      <c r="K13" s="21">
        <f t="shared" si="1"/>
        <v>494345.02999999997</v>
      </c>
      <c r="L13" s="21">
        <f t="shared" si="1"/>
        <v>27267177947.319996</v>
      </c>
    </row>
    <row r="14" spans="2:12" x14ac:dyDescent="0.15">
      <c r="B14" s="22" t="s">
        <v>29</v>
      </c>
      <c r="C14" s="23">
        <v>53612794.93</v>
      </c>
      <c r="D14" s="23">
        <v>0</v>
      </c>
      <c r="E14" s="23">
        <v>0</v>
      </c>
      <c r="F14" s="23">
        <v>0</v>
      </c>
      <c r="G14" s="24">
        <f>SUM(D14:F14)</f>
        <v>0</v>
      </c>
      <c r="H14" s="23">
        <v>-1908716.4700000002</v>
      </c>
      <c r="I14" s="23">
        <v>0</v>
      </c>
      <c r="J14" s="23">
        <v>0</v>
      </c>
      <c r="K14" s="23">
        <v>0</v>
      </c>
      <c r="L14" s="23">
        <v>51704078.460000001</v>
      </c>
    </row>
    <row r="15" spans="2:12" s="25" customFormat="1" x14ac:dyDescent="0.15">
      <c r="B15" s="22" t="s">
        <v>30</v>
      </c>
      <c r="C15" s="23">
        <v>417926329.77999997</v>
      </c>
      <c r="D15" s="23">
        <v>4691042.93</v>
      </c>
      <c r="E15" s="23">
        <v>507480.35</v>
      </c>
      <c r="F15" s="23">
        <v>34821.050000000003</v>
      </c>
      <c r="G15" s="24">
        <f>SUM(D15:F15)</f>
        <v>5233344.3299999991</v>
      </c>
      <c r="H15" s="23">
        <v>0</v>
      </c>
      <c r="I15" s="23">
        <v>0</v>
      </c>
      <c r="J15" s="23">
        <v>890860.95</v>
      </c>
      <c r="K15" s="23">
        <v>494345.02999999997</v>
      </c>
      <c r="L15" s="23">
        <v>413631802.76999998</v>
      </c>
    </row>
    <row r="16" spans="2:12" x14ac:dyDescent="0.15">
      <c r="B16" s="22" t="s">
        <v>31</v>
      </c>
      <c r="C16" s="23">
        <v>26752249117.939999</v>
      </c>
      <c r="D16" s="23">
        <v>0</v>
      </c>
      <c r="E16" s="23">
        <v>0</v>
      </c>
      <c r="F16" s="23">
        <v>0</v>
      </c>
      <c r="G16" s="24">
        <f>SUM(D16:F16)</f>
        <v>0</v>
      </c>
      <c r="H16" s="23">
        <v>49592948.149999999</v>
      </c>
      <c r="I16" s="23">
        <v>0</v>
      </c>
      <c r="J16" s="23">
        <v>0</v>
      </c>
      <c r="K16" s="23">
        <v>0</v>
      </c>
      <c r="L16" s="23">
        <v>26801842066.089996</v>
      </c>
    </row>
    <row r="17" spans="2:12" x14ac:dyDescent="0.15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2" s="2" customFormat="1" x14ac:dyDescent="0.15">
      <c r="B18" s="20" t="s">
        <v>32</v>
      </c>
      <c r="C18" s="21">
        <f t="shared" ref="C18:L18" si="2">SUM(C19:C22)</f>
        <v>81351672.349999994</v>
      </c>
      <c r="D18" s="21">
        <f t="shared" si="2"/>
        <v>3185822.29</v>
      </c>
      <c r="E18" s="21">
        <f t="shared" si="2"/>
        <v>1450335.29</v>
      </c>
      <c r="F18" s="21">
        <f t="shared" si="2"/>
        <v>238986.34000000003</v>
      </c>
      <c r="G18" s="21">
        <f t="shared" si="2"/>
        <v>4875143.919999999</v>
      </c>
      <c r="H18" s="21">
        <f t="shared" si="2"/>
        <v>-2199568.25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75966281.810000002</v>
      </c>
    </row>
    <row r="19" spans="2:12" x14ac:dyDescent="0.15">
      <c r="B19" s="22" t="s">
        <v>33</v>
      </c>
      <c r="C19" s="23">
        <v>29970863.159999996</v>
      </c>
      <c r="D19" s="23">
        <v>1341777.2</v>
      </c>
      <c r="E19" s="23">
        <v>535662.44999999995</v>
      </c>
      <c r="F19" s="23">
        <v>44958.63</v>
      </c>
      <c r="G19" s="24">
        <f>SUM(D19:F19)</f>
        <v>1922398.2799999998</v>
      </c>
      <c r="H19" s="23">
        <v>-808219.13</v>
      </c>
      <c r="I19" s="23">
        <v>0</v>
      </c>
      <c r="J19" s="23">
        <v>0</v>
      </c>
      <c r="K19" s="23">
        <v>0</v>
      </c>
      <c r="L19" s="23">
        <v>27820866.829999998</v>
      </c>
    </row>
    <row r="20" spans="2:12" x14ac:dyDescent="0.15">
      <c r="B20" s="22" t="s">
        <v>34</v>
      </c>
      <c r="C20" s="23">
        <v>41189865.890000001</v>
      </c>
      <c r="D20" s="23">
        <v>1844045.09</v>
      </c>
      <c r="E20" s="23">
        <v>736177.15</v>
      </c>
      <c r="F20" s="23">
        <v>61788.01</v>
      </c>
      <c r="G20" s="24">
        <f>SUM(D20:F20)</f>
        <v>2642010.25</v>
      </c>
      <c r="H20" s="23">
        <v>-1110760.05</v>
      </c>
      <c r="I20" s="23">
        <v>0</v>
      </c>
      <c r="J20" s="23">
        <v>0</v>
      </c>
      <c r="K20" s="23">
        <v>0</v>
      </c>
      <c r="L20" s="23">
        <v>38235060.75</v>
      </c>
    </row>
    <row r="21" spans="2:12" x14ac:dyDescent="0.15">
      <c r="B21" s="22" t="s">
        <v>35</v>
      </c>
      <c r="C21" s="23">
        <v>10190943.300000001</v>
      </c>
      <c r="D21" s="23">
        <v>0</v>
      </c>
      <c r="E21" s="23">
        <v>178495.69</v>
      </c>
      <c r="F21" s="23">
        <v>132239.70000000001</v>
      </c>
      <c r="G21" s="24">
        <f>SUM(D21:F21)</f>
        <v>310735.39</v>
      </c>
      <c r="H21" s="23">
        <v>-280589.07</v>
      </c>
      <c r="I21" s="23">
        <v>0</v>
      </c>
      <c r="J21" s="23">
        <v>0</v>
      </c>
      <c r="K21" s="23">
        <v>0</v>
      </c>
      <c r="L21" s="23">
        <v>9910354.2300000004</v>
      </c>
    </row>
    <row r="22" spans="2:12" x14ac:dyDescent="0.15">
      <c r="B22" s="22" t="s">
        <v>36</v>
      </c>
      <c r="C22" s="23">
        <v>0</v>
      </c>
      <c r="D22" s="23">
        <v>0</v>
      </c>
      <c r="E22" s="23">
        <v>0</v>
      </c>
      <c r="F22" s="23">
        <v>0</v>
      </c>
      <c r="G22" s="24">
        <f>SUM(D22:F22)</f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x14ac:dyDescent="0.15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2:12" s="2" customFormat="1" x14ac:dyDescent="0.15">
      <c r="B24" s="20" t="s">
        <v>37</v>
      </c>
      <c r="C24" s="21">
        <f t="shared" ref="C24:L24" si="3">SUM(C25:C26)</f>
        <v>68329352.879999995</v>
      </c>
      <c r="D24" s="21">
        <f t="shared" si="3"/>
        <v>1421968.86</v>
      </c>
      <c r="E24" s="21">
        <f t="shared" si="3"/>
        <v>390284.09</v>
      </c>
      <c r="F24" s="21">
        <f t="shared" si="3"/>
        <v>0</v>
      </c>
      <c r="G24" s="21">
        <f t="shared" si="3"/>
        <v>1812252.9500000002</v>
      </c>
      <c r="H24" s="21">
        <f t="shared" si="3"/>
        <v>0</v>
      </c>
      <c r="I24" s="21">
        <f t="shared" si="3"/>
        <v>0</v>
      </c>
      <c r="J24" s="21">
        <f t="shared" si="3"/>
        <v>59237.229999999996</v>
      </c>
      <c r="K24" s="21">
        <f t="shared" si="3"/>
        <v>0</v>
      </c>
      <c r="L24" s="21">
        <f t="shared" si="3"/>
        <v>66966621.25</v>
      </c>
    </row>
    <row r="25" spans="2:12" ht="15.75" x14ac:dyDescent="0.15">
      <c r="B25" s="22" t="s">
        <v>38</v>
      </c>
      <c r="C25" s="23">
        <v>0</v>
      </c>
      <c r="D25" s="23">
        <v>0</v>
      </c>
      <c r="E25" s="23">
        <v>0</v>
      </c>
      <c r="F25" s="23">
        <v>0</v>
      </c>
      <c r="G25" s="24">
        <f>SUM(D25:F25)</f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2:12" x14ac:dyDescent="0.15">
      <c r="B26" s="22" t="s">
        <v>39</v>
      </c>
      <c r="C26" s="23">
        <v>68329352.879999995</v>
      </c>
      <c r="D26" s="23">
        <v>1421968.86</v>
      </c>
      <c r="E26" s="23">
        <v>390284.09</v>
      </c>
      <c r="F26" s="23">
        <v>0</v>
      </c>
      <c r="G26" s="24">
        <f>SUM(D26:F26)</f>
        <v>1812252.9500000002</v>
      </c>
      <c r="H26" s="23">
        <v>0</v>
      </c>
      <c r="I26" s="23">
        <v>0</v>
      </c>
      <c r="J26" s="23">
        <v>59237.229999999996</v>
      </c>
      <c r="K26" s="23">
        <v>0</v>
      </c>
      <c r="L26" s="23">
        <v>66966621.25</v>
      </c>
    </row>
    <row r="27" spans="2:12" x14ac:dyDescent="0.15">
      <c r="B27" s="22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2:12" s="2" customFormat="1" x14ac:dyDescent="0.15">
      <c r="B28" s="20" t="s">
        <v>40</v>
      </c>
      <c r="C28" s="21">
        <f t="shared" ref="C28:L28" si="4">SUM(C29:C30)</f>
        <v>130000000</v>
      </c>
      <c r="D28" s="21">
        <f t="shared" si="4"/>
        <v>0</v>
      </c>
      <c r="E28" s="21">
        <f t="shared" si="4"/>
        <v>844925.3</v>
      </c>
      <c r="F28" s="21">
        <f t="shared" si="4"/>
        <v>52380.95</v>
      </c>
      <c r="G28" s="21">
        <f t="shared" si="4"/>
        <v>897306.25</v>
      </c>
      <c r="H28" s="21">
        <f t="shared" si="4"/>
        <v>0</v>
      </c>
      <c r="I28" s="21">
        <f t="shared" si="4"/>
        <v>0</v>
      </c>
      <c r="J28" s="21">
        <f t="shared" si="4"/>
        <v>0</v>
      </c>
      <c r="K28" s="21">
        <f t="shared" si="4"/>
        <v>0</v>
      </c>
      <c r="L28" s="21">
        <f t="shared" si="4"/>
        <v>130000000</v>
      </c>
    </row>
    <row r="29" spans="2:12" x14ac:dyDescent="0.15">
      <c r="B29" s="22" t="s">
        <v>41</v>
      </c>
      <c r="C29" s="23">
        <v>30000000</v>
      </c>
      <c r="D29" s="23">
        <v>0</v>
      </c>
      <c r="E29" s="23">
        <v>192778.64</v>
      </c>
      <c r="F29" s="23">
        <v>0</v>
      </c>
      <c r="G29" s="24">
        <f>SUM(D29:F29)</f>
        <v>192778.64</v>
      </c>
      <c r="H29" s="23">
        <v>0</v>
      </c>
      <c r="I29" s="23">
        <v>0</v>
      </c>
      <c r="J29" s="23">
        <v>0</v>
      </c>
      <c r="K29" s="23">
        <v>0</v>
      </c>
      <c r="L29" s="23">
        <v>30000000</v>
      </c>
    </row>
    <row r="30" spans="2:12" x14ac:dyDescent="0.15">
      <c r="B30" s="22" t="s">
        <v>42</v>
      </c>
      <c r="C30" s="23">
        <v>100000000</v>
      </c>
      <c r="D30" s="23">
        <v>0</v>
      </c>
      <c r="E30" s="23">
        <v>652146.66</v>
      </c>
      <c r="F30" s="23">
        <v>52380.95</v>
      </c>
      <c r="G30" s="24">
        <f>SUM(D30:F30)</f>
        <v>704527.61</v>
      </c>
      <c r="H30" s="23">
        <v>0</v>
      </c>
      <c r="I30" s="23">
        <v>0</v>
      </c>
      <c r="J30" s="23">
        <v>0</v>
      </c>
      <c r="K30" s="23">
        <v>0</v>
      </c>
      <c r="L30" s="23">
        <v>100000000</v>
      </c>
    </row>
    <row r="31" spans="2:12" x14ac:dyDescent="0.15">
      <c r="B31" s="22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2:12" s="2" customFormat="1" x14ac:dyDescent="0.15">
      <c r="B32" s="20" t="s">
        <v>43</v>
      </c>
      <c r="C32" s="21">
        <f t="shared" ref="C32:L32" si="5">SUM(C33:C35)</f>
        <v>107997125.46000001</v>
      </c>
      <c r="D32" s="21">
        <f t="shared" si="5"/>
        <v>465075.65</v>
      </c>
      <c r="E32" s="21">
        <f t="shared" si="5"/>
        <v>158559.47</v>
      </c>
      <c r="F32" s="21">
        <f t="shared" si="5"/>
        <v>0</v>
      </c>
      <c r="G32" s="26">
        <f t="shared" si="5"/>
        <v>623635.12</v>
      </c>
      <c r="H32" s="21">
        <f t="shared" si="5"/>
        <v>219083.66999999998</v>
      </c>
      <c r="I32" s="21">
        <f t="shared" si="5"/>
        <v>0</v>
      </c>
      <c r="J32" s="21">
        <f t="shared" si="5"/>
        <v>0</v>
      </c>
      <c r="K32" s="21">
        <f t="shared" si="5"/>
        <v>0</v>
      </c>
      <c r="L32" s="21">
        <f t="shared" si="5"/>
        <v>107751133.47999999</v>
      </c>
    </row>
    <row r="33" spans="2:12" ht="13.5" x14ac:dyDescent="0.15">
      <c r="B33" s="27" t="s">
        <v>44</v>
      </c>
      <c r="C33" s="28">
        <v>49181998.079999998</v>
      </c>
      <c r="D33" s="28">
        <v>245909.09</v>
      </c>
      <c r="E33" s="28">
        <v>31943.59</v>
      </c>
      <c r="F33" s="28">
        <v>0</v>
      </c>
      <c r="G33" s="24">
        <f>SUM(D33:F33)</f>
        <v>277852.68</v>
      </c>
      <c r="H33" s="28">
        <v>171481.03</v>
      </c>
      <c r="I33" s="28">
        <v>0</v>
      </c>
      <c r="J33" s="28">
        <v>0</v>
      </c>
      <c r="K33" s="28">
        <v>0</v>
      </c>
      <c r="L33" s="23">
        <v>49107570.019999996</v>
      </c>
    </row>
    <row r="34" spans="2:12" ht="13.5" x14ac:dyDescent="0.15">
      <c r="B34" s="27" t="s">
        <v>45</v>
      </c>
      <c r="C34" s="28">
        <v>689637.44</v>
      </c>
      <c r="D34" s="28">
        <v>3447.54</v>
      </c>
      <c r="E34" s="28">
        <v>420.26</v>
      </c>
      <c r="F34" s="28">
        <v>0</v>
      </c>
      <c r="G34" s="24">
        <f>SUM(D34:F34)</f>
        <v>3867.8</v>
      </c>
      <c r="H34" s="28">
        <v>2452.65</v>
      </c>
      <c r="I34" s="28">
        <v>0</v>
      </c>
      <c r="J34" s="28">
        <v>0</v>
      </c>
      <c r="K34" s="28">
        <v>0</v>
      </c>
      <c r="L34" s="23">
        <v>688642.54999999993</v>
      </c>
    </row>
    <row r="35" spans="2:12" x14ac:dyDescent="0.15">
      <c r="B35" s="22" t="s">
        <v>46</v>
      </c>
      <c r="C35" s="28">
        <v>58125489.940000005</v>
      </c>
      <c r="D35" s="28">
        <v>215719.02</v>
      </c>
      <c r="E35" s="28">
        <v>126195.62</v>
      </c>
      <c r="F35" s="28">
        <v>0</v>
      </c>
      <c r="G35" s="24">
        <f>SUM(D35:F35)</f>
        <v>341914.64</v>
      </c>
      <c r="H35" s="28">
        <v>45149.99</v>
      </c>
      <c r="I35" s="28">
        <v>0</v>
      </c>
      <c r="J35" s="28">
        <v>0</v>
      </c>
      <c r="K35" s="28">
        <v>0</v>
      </c>
      <c r="L35" s="23">
        <v>57954920.910000004</v>
      </c>
    </row>
    <row r="36" spans="2:12" x14ac:dyDescent="0.15">
      <c r="B36" s="22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2" s="2" customFormat="1" x14ac:dyDescent="0.15">
      <c r="B37" s="20" t="s">
        <v>47</v>
      </c>
      <c r="C37" s="29">
        <f t="shared" ref="C37:L37" si="6">C39</f>
        <v>414259323.97000003</v>
      </c>
      <c r="D37" s="29">
        <f t="shared" si="6"/>
        <v>11239022.939999999</v>
      </c>
      <c r="E37" s="29">
        <f t="shared" si="6"/>
        <v>4316474.5199999996</v>
      </c>
      <c r="F37" s="29">
        <f t="shared" si="6"/>
        <v>0</v>
      </c>
      <c r="G37" s="29">
        <f t="shared" si="6"/>
        <v>15555497.459999999</v>
      </c>
      <c r="H37" s="29">
        <f t="shared" si="6"/>
        <v>-10964091.68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392056209.35000002</v>
      </c>
    </row>
    <row r="38" spans="2:12" s="2" customFormat="1" x14ac:dyDescent="0.15">
      <c r="B38" s="20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s="2" customFormat="1" x14ac:dyDescent="0.15">
      <c r="B39" s="20" t="s">
        <v>48</v>
      </c>
      <c r="C39" s="21">
        <f t="shared" ref="C39:L39" si="7">SUM(C40:C42)</f>
        <v>414259323.97000003</v>
      </c>
      <c r="D39" s="21">
        <f t="shared" si="7"/>
        <v>11239022.939999999</v>
      </c>
      <c r="E39" s="21">
        <f t="shared" si="7"/>
        <v>4316474.5199999996</v>
      </c>
      <c r="F39" s="21">
        <f t="shared" si="7"/>
        <v>0</v>
      </c>
      <c r="G39" s="29">
        <f t="shared" si="7"/>
        <v>15555497.459999999</v>
      </c>
      <c r="H39" s="21">
        <f t="shared" si="7"/>
        <v>-10964091.68</v>
      </c>
      <c r="I39" s="21">
        <f t="shared" si="7"/>
        <v>0</v>
      </c>
      <c r="J39" s="21">
        <f t="shared" si="7"/>
        <v>0</v>
      </c>
      <c r="K39" s="21">
        <f t="shared" si="7"/>
        <v>0</v>
      </c>
      <c r="L39" s="21">
        <f t="shared" si="7"/>
        <v>392056209.35000002</v>
      </c>
    </row>
    <row r="40" spans="2:12" x14ac:dyDescent="0.15">
      <c r="B40" s="22" t="s">
        <v>49</v>
      </c>
      <c r="C40" s="23">
        <v>81115265.290000007</v>
      </c>
      <c r="D40" s="23">
        <v>0</v>
      </c>
      <c r="E40" s="23">
        <v>0</v>
      </c>
      <c r="F40" s="23">
        <v>0</v>
      </c>
      <c r="G40" s="24">
        <f>SUM(D40:F40)</f>
        <v>0</v>
      </c>
      <c r="H40" s="23">
        <v>-2233361.16</v>
      </c>
      <c r="I40" s="23">
        <v>0</v>
      </c>
      <c r="J40" s="23">
        <v>0</v>
      </c>
      <c r="K40" s="23">
        <v>0</v>
      </c>
      <c r="L40" s="23">
        <v>78881904.13000001</v>
      </c>
    </row>
    <row r="41" spans="2:12" x14ac:dyDescent="0.15">
      <c r="B41" s="22" t="s">
        <v>50</v>
      </c>
      <c r="C41" s="23">
        <v>99982371.560000002</v>
      </c>
      <c r="D41" s="23">
        <v>0</v>
      </c>
      <c r="E41" s="23">
        <v>0</v>
      </c>
      <c r="F41" s="23">
        <v>0</v>
      </c>
      <c r="G41" s="24">
        <f>SUM(D41:F41)</f>
        <v>0</v>
      </c>
      <c r="H41" s="23">
        <v>-2752832.57</v>
      </c>
      <c r="I41" s="23">
        <v>0</v>
      </c>
      <c r="J41" s="23">
        <v>0</v>
      </c>
      <c r="K41" s="23">
        <v>0</v>
      </c>
      <c r="L41" s="23">
        <v>97229538.99000001</v>
      </c>
    </row>
    <row r="42" spans="2:12" x14ac:dyDescent="0.15">
      <c r="B42" s="22" t="s">
        <v>51</v>
      </c>
      <c r="C42" s="23">
        <v>233161687.12</v>
      </c>
      <c r="D42" s="23">
        <v>11239022.939999999</v>
      </c>
      <c r="E42" s="23">
        <v>4316474.5199999996</v>
      </c>
      <c r="F42" s="23">
        <v>0</v>
      </c>
      <c r="G42" s="24">
        <f>SUM(D42:F42)</f>
        <v>15555497.459999999</v>
      </c>
      <c r="H42" s="23">
        <v>-5977897.9500000002</v>
      </c>
      <c r="I42" s="23">
        <v>0</v>
      </c>
      <c r="J42" s="23">
        <v>0</v>
      </c>
      <c r="K42" s="23">
        <v>0</v>
      </c>
      <c r="L42" s="23">
        <v>215944766.23000002</v>
      </c>
    </row>
    <row r="43" spans="2:12" ht="13.5" thickBo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2:12" s="2" customFormat="1" ht="25.15" customHeight="1" thickBot="1" x14ac:dyDescent="0.2">
      <c r="B44" s="30" t="s">
        <v>11</v>
      </c>
      <c r="C44" s="31">
        <f>C11+C37</f>
        <v>28025725717.309998</v>
      </c>
      <c r="D44" s="31">
        <f>D11+D37</f>
        <v>21002932.670000002</v>
      </c>
      <c r="E44" s="31">
        <f>E11+E37</f>
        <v>7668059.0199999996</v>
      </c>
      <c r="F44" s="31">
        <f>F11+F37</f>
        <v>326188.34000000003</v>
      </c>
      <c r="G44" s="31">
        <f>G37+G11</f>
        <v>28997180.029999997</v>
      </c>
      <c r="H44" s="31">
        <f>H37+H11</f>
        <v>34739655.420000002</v>
      </c>
      <c r="I44" s="31">
        <f>I37+I11</f>
        <v>0</v>
      </c>
      <c r="J44" s="31">
        <f>J37+J11</f>
        <v>950098.17999999993</v>
      </c>
      <c r="K44" s="31">
        <f>K37+K11</f>
        <v>494345.02999999997</v>
      </c>
      <c r="L44" s="31">
        <f>L11+L37</f>
        <v>28039918193.209995</v>
      </c>
    </row>
    <row r="45" spans="2:12" s="2" customFormat="1" ht="25.15" customHeight="1" x14ac:dyDescent="0.15">
      <c r="B45" s="15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2:12" ht="20.25" customHeight="1" x14ac:dyDescent="0.15">
      <c r="B46" s="33"/>
      <c r="D46" s="44"/>
      <c r="E46" s="44"/>
      <c r="I46" s="1"/>
    </row>
    <row r="47" spans="2:12" ht="13.5" customHeight="1" x14ac:dyDescent="0.15">
      <c r="B47" s="43" t="s">
        <v>62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ht="13.5" customHeight="1" x14ac:dyDescent="0.15">
      <c r="B48" s="5"/>
      <c r="C48" s="6"/>
      <c r="D48" s="6"/>
      <c r="E48" s="6"/>
      <c r="F48" s="6"/>
      <c r="G48" s="6"/>
      <c r="H48" s="6"/>
      <c r="I48" s="6"/>
      <c r="J48" s="4"/>
      <c r="K48" s="4"/>
      <c r="L48" s="6"/>
    </row>
    <row r="49" spans="2:12" ht="18" x14ac:dyDescent="0.15">
      <c r="B49" s="5"/>
      <c r="C49" s="2"/>
      <c r="D49" s="2"/>
      <c r="G49" s="42"/>
      <c r="H49" s="3"/>
      <c r="I49" s="4"/>
      <c r="J49" s="4"/>
      <c r="K49" s="3"/>
      <c r="L49" s="7"/>
    </row>
    <row r="50" spans="2:12" ht="13.5" thickBot="1" x14ac:dyDescent="0.2">
      <c r="B50" s="8"/>
      <c r="C50" s="9"/>
      <c r="D50" s="9"/>
      <c r="E50" s="9"/>
      <c r="F50" s="9"/>
      <c r="G50" s="2"/>
      <c r="H50" s="15"/>
      <c r="I50" s="9"/>
      <c r="J50" s="4"/>
      <c r="K50" s="4"/>
      <c r="L50" s="9" t="s">
        <v>1</v>
      </c>
    </row>
    <row r="51" spans="2:12" ht="13.5" thickBot="1" x14ac:dyDescent="0.2">
      <c r="B51" s="45" t="s">
        <v>2</v>
      </c>
      <c r="C51" s="54" t="s">
        <v>3</v>
      </c>
      <c r="D51" s="48" t="s">
        <v>4</v>
      </c>
      <c r="E51" s="49"/>
      <c r="F51" s="49"/>
      <c r="G51" s="50"/>
      <c r="H51" s="56" t="s">
        <v>5</v>
      </c>
      <c r="I51" s="57"/>
      <c r="J51" s="57"/>
      <c r="K51" s="57"/>
      <c r="L51" s="54" t="s">
        <v>3</v>
      </c>
    </row>
    <row r="52" spans="2:12" ht="13.5" thickBot="1" x14ac:dyDescent="0.2">
      <c r="B52" s="46"/>
      <c r="C52" s="55"/>
      <c r="D52" s="51"/>
      <c r="E52" s="52"/>
      <c r="F52" s="52"/>
      <c r="G52" s="53"/>
      <c r="H52" s="51" t="s">
        <v>6</v>
      </c>
      <c r="I52" s="52"/>
      <c r="J52" s="53"/>
      <c r="K52" s="11" t="s">
        <v>7</v>
      </c>
      <c r="L52" s="55"/>
    </row>
    <row r="53" spans="2:12" ht="45.75" thickBot="1" x14ac:dyDescent="0.2">
      <c r="B53" s="46"/>
      <c r="C53" s="13">
        <v>43465</v>
      </c>
      <c r="D53" s="14" t="s">
        <v>8</v>
      </c>
      <c r="E53" s="14" t="s">
        <v>9</v>
      </c>
      <c r="F53" s="14" t="s">
        <v>10</v>
      </c>
      <c r="G53" s="14" t="s">
        <v>11</v>
      </c>
      <c r="H53" s="11" t="s">
        <v>12</v>
      </c>
      <c r="I53" s="11" t="s">
        <v>52</v>
      </c>
      <c r="J53" s="11" t="s">
        <v>53</v>
      </c>
      <c r="K53" s="11" t="s">
        <v>54</v>
      </c>
      <c r="L53" s="13">
        <f>L8</f>
        <v>43646</v>
      </c>
    </row>
    <row r="54" spans="2:12" ht="13.5" thickBot="1" x14ac:dyDescent="0.2">
      <c r="B54" s="47"/>
      <c r="C54" s="16" t="s">
        <v>16</v>
      </c>
      <c r="D54" s="16" t="s">
        <v>17</v>
      </c>
      <c r="E54" s="16" t="s">
        <v>18</v>
      </c>
      <c r="F54" s="16" t="s">
        <v>19</v>
      </c>
      <c r="G54" s="16" t="s">
        <v>20</v>
      </c>
      <c r="H54" s="11" t="s">
        <v>21</v>
      </c>
      <c r="I54" s="11" t="s">
        <v>22</v>
      </c>
      <c r="J54" s="11" t="s">
        <v>23</v>
      </c>
      <c r="K54" s="11" t="s">
        <v>24</v>
      </c>
      <c r="L54" s="16" t="s">
        <v>25</v>
      </c>
    </row>
    <row r="55" spans="2:12" x14ac:dyDescent="0.15">
      <c r="B55" s="17"/>
      <c r="C55" s="18" t="s">
        <v>26</v>
      </c>
      <c r="D55" s="19"/>
      <c r="E55" s="19"/>
      <c r="F55" s="19"/>
      <c r="G55" s="19"/>
      <c r="H55" s="19"/>
      <c r="I55" s="19"/>
      <c r="J55" s="19"/>
      <c r="K55" s="19"/>
      <c r="L55" s="19"/>
    </row>
    <row r="56" spans="2:12" x14ac:dyDescent="0.15">
      <c r="B56" s="20" t="s">
        <v>27</v>
      </c>
      <c r="C56" s="21">
        <f t="shared" ref="C56:L56" si="8">C58+C63+C69+C73+C77</f>
        <v>28218804796.279999</v>
      </c>
      <c r="D56" s="21">
        <f t="shared" si="8"/>
        <v>853944587.88999999</v>
      </c>
      <c r="E56" s="21">
        <f t="shared" si="8"/>
        <v>471104069.05000001</v>
      </c>
      <c r="F56" s="21">
        <f t="shared" si="8"/>
        <v>1667651.9100000001</v>
      </c>
      <c r="G56" s="21">
        <f t="shared" si="8"/>
        <v>1326716308.8499999</v>
      </c>
      <c r="H56" s="21">
        <f t="shared" si="8"/>
        <v>273109760.56999993</v>
      </c>
      <c r="I56" s="21">
        <f t="shared" si="8"/>
        <v>6528928.7700000023</v>
      </c>
      <c r="J56" s="21">
        <f t="shared" si="8"/>
        <v>46092759.480000004</v>
      </c>
      <c r="K56" s="21">
        <f t="shared" si="8"/>
        <v>42729673.350000001</v>
      </c>
      <c r="L56" s="21">
        <f t="shared" si="8"/>
        <v>27647861983.860004</v>
      </c>
    </row>
    <row r="57" spans="2:12" x14ac:dyDescent="0.15">
      <c r="B57" s="22"/>
      <c r="C57" s="23">
        <v>0</v>
      </c>
      <c r="D57" s="23"/>
      <c r="E57" s="23"/>
      <c r="F57" s="23"/>
      <c r="G57" s="23"/>
      <c r="H57" s="23"/>
      <c r="I57" s="23"/>
      <c r="J57" s="23"/>
      <c r="K57" s="23"/>
      <c r="L57" s="23"/>
    </row>
    <row r="58" spans="2:12" x14ac:dyDescent="0.15">
      <c r="B58" s="20" t="s">
        <v>28</v>
      </c>
      <c r="C58" s="21">
        <f t="shared" ref="C58:L58" si="9">SUM(C59:C61)</f>
        <v>27826008333.450001</v>
      </c>
      <c r="D58" s="21">
        <f t="shared" si="9"/>
        <v>834648528.94999993</v>
      </c>
      <c r="E58" s="21">
        <f t="shared" si="9"/>
        <v>461333648.38999999</v>
      </c>
      <c r="F58" s="21">
        <f t="shared" si="9"/>
        <v>1126260.81</v>
      </c>
      <c r="G58" s="21">
        <f t="shared" si="9"/>
        <v>1297108438.1499999</v>
      </c>
      <c r="H58" s="21">
        <f t="shared" si="9"/>
        <v>272437779.71999997</v>
      </c>
      <c r="I58" s="21">
        <f t="shared" si="9"/>
        <v>0</v>
      </c>
      <c r="J58" s="21">
        <f t="shared" si="9"/>
        <v>5191492.8800000008</v>
      </c>
      <c r="K58" s="21">
        <f t="shared" si="9"/>
        <v>1811129.78</v>
      </c>
      <c r="L58" s="21">
        <f t="shared" si="9"/>
        <v>27267177947.320004</v>
      </c>
    </row>
    <row r="59" spans="2:12" x14ac:dyDescent="0.15">
      <c r="B59" s="22" t="s">
        <v>29</v>
      </c>
      <c r="C59" s="23">
        <v>52304770.710000001</v>
      </c>
      <c r="D59" s="23">
        <v>0</v>
      </c>
      <c r="E59" s="23">
        <v>1293737.82</v>
      </c>
      <c r="F59" s="23">
        <v>52105.61</v>
      </c>
      <c r="G59" s="24">
        <f>SUM(D59:F59)</f>
        <v>1345843.4300000002</v>
      </c>
      <c r="H59" s="23">
        <v>-600692.25000000023</v>
      </c>
      <c r="I59" s="23">
        <v>0</v>
      </c>
      <c r="J59" s="23">
        <v>0</v>
      </c>
      <c r="K59" s="23">
        <v>0</v>
      </c>
      <c r="L59" s="23">
        <f>C59-D59+H59+I59+J59-K59</f>
        <v>51704078.460000001</v>
      </c>
    </row>
    <row r="60" spans="2:12" x14ac:dyDescent="0.15">
      <c r="B60" s="22" t="s">
        <v>30</v>
      </c>
      <c r="C60" s="23">
        <v>446741785.51999998</v>
      </c>
      <c r="D60" s="23">
        <v>36490345.829999998</v>
      </c>
      <c r="E60" s="23">
        <v>3460828.1400000006</v>
      </c>
      <c r="F60" s="23">
        <v>215822.21000000002</v>
      </c>
      <c r="G60" s="24">
        <f>SUM(D60:F60)</f>
        <v>40166996.18</v>
      </c>
      <c r="H60" s="23">
        <v>-1.9999999999999997E-2</v>
      </c>
      <c r="I60" s="23">
        <v>0</v>
      </c>
      <c r="J60" s="23">
        <v>5191492.8800000008</v>
      </c>
      <c r="K60" s="23">
        <v>1811129.78</v>
      </c>
      <c r="L60" s="23">
        <f>C60-D60+H60+I60+J60-K60</f>
        <v>413631802.77000004</v>
      </c>
    </row>
    <row r="61" spans="2:12" x14ac:dyDescent="0.15">
      <c r="B61" s="22" t="s">
        <v>55</v>
      </c>
      <c r="C61" s="23">
        <v>27326961777.220001</v>
      </c>
      <c r="D61" s="23">
        <v>798158183.11999989</v>
      </c>
      <c r="E61" s="23">
        <v>456579082.43000001</v>
      </c>
      <c r="F61" s="23">
        <v>858332.99</v>
      </c>
      <c r="G61" s="24">
        <f>SUM(D61:F61)</f>
        <v>1255595598.54</v>
      </c>
      <c r="H61" s="23">
        <v>273038471.98999995</v>
      </c>
      <c r="I61" s="23">
        <v>0</v>
      </c>
      <c r="J61" s="23">
        <v>0</v>
      </c>
      <c r="K61" s="23">
        <v>0</v>
      </c>
      <c r="L61" s="23">
        <f>C61-D61+H61+I61+J61-K61</f>
        <v>26801842066.090004</v>
      </c>
    </row>
    <row r="62" spans="2:12" x14ac:dyDescent="0.1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2" x14ac:dyDescent="0.15">
      <c r="B63" s="20" t="s">
        <v>32</v>
      </c>
      <c r="C63" s="21">
        <f t="shared" ref="C63:L63" si="10">SUM(C64:C67)</f>
        <v>79991235.069999993</v>
      </c>
      <c r="D63" s="21">
        <f t="shared" si="10"/>
        <v>3185822.29</v>
      </c>
      <c r="E63" s="21">
        <f t="shared" si="10"/>
        <v>1450335.29</v>
      </c>
      <c r="F63" s="21">
        <f t="shared" si="10"/>
        <v>241986.34000000003</v>
      </c>
      <c r="G63" s="21">
        <f t="shared" si="10"/>
        <v>4878143.919999999</v>
      </c>
      <c r="H63" s="21">
        <f t="shared" si="10"/>
        <v>-839130.97</v>
      </c>
      <c r="I63" s="21">
        <f t="shared" si="10"/>
        <v>0</v>
      </c>
      <c r="J63" s="21">
        <f t="shared" si="10"/>
        <v>40501051.170000002</v>
      </c>
      <c r="K63" s="21">
        <f t="shared" si="10"/>
        <v>40501051.170000002</v>
      </c>
      <c r="L63" s="21">
        <f t="shared" si="10"/>
        <v>75966281.809999987</v>
      </c>
    </row>
    <row r="64" spans="2:12" x14ac:dyDescent="0.15">
      <c r="B64" s="22" t="s">
        <v>33</v>
      </c>
      <c r="C64" s="23">
        <v>69970714.069999993</v>
      </c>
      <c r="D64" s="23">
        <v>1341777.2</v>
      </c>
      <c r="E64" s="23">
        <v>535662.44999999995</v>
      </c>
      <c r="F64" s="23">
        <v>44958.63</v>
      </c>
      <c r="G64" s="24">
        <f>SUM(D64:F64)</f>
        <v>1922398.2799999998</v>
      </c>
      <c r="H64" s="23">
        <v>-307018.87000000023</v>
      </c>
      <c r="I64" s="23">
        <v>0</v>
      </c>
      <c r="J64" s="23">
        <v>0</v>
      </c>
      <c r="K64" s="23">
        <v>40501051.170000002</v>
      </c>
      <c r="L64" s="23">
        <f>C64-D64+H64+I64+J64-K64</f>
        <v>27820866.829999983</v>
      </c>
    </row>
    <row r="65" spans="2:12" x14ac:dyDescent="0.15">
      <c r="B65" s="22" t="s">
        <v>34</v>
      </c>
      <c r="C65" s="23">
        <v>0</v>
      </c>
      <c r="D65" s="23">
        <v>1844045.09</v>
      </c>
      <c r="E65" s="23">
        <v>736177.15</v>
      </c>
      <c r="F65" s="23">
        <v>61788.01</v>
      </c>
      <c r="G65" s="24">
        <f>SUM(D65:F65)</f>
        <v>2642010.25</v>
      </c>
      <c r="H65" s="23">
        <v>-421945.32999999973</v>
      </c>
      <c r="I65" s="23">
        <v>0</v>
      </c>
      <c r="J65" s="23">
        <v>40501051.170000002</v>
      </c>
      <c r="K65" s="23">
        <v>0</v>
      </c>
      <c r="L65" s="23">
        <f>C65-D65+H65+I65+J65-K65</f>
        <v>38235060.75</v>
      </c>
    </row>
    <row r="66" spans="2:12" x14ac:dyDescent="0.15">
      <c r="B66" s="22" t="s">
        <v>35</v>
      </c>
      <c r="C66" s="23">
        <v>10020521</v>
      </c>
      <c r="D66" s="23">
        <v>0</v>
      </c>
      <c r="E66" s="23">
        <v>178495.69</v>
      </c>
      <c r="F66" s="23">
        <v>132239.70000000001</v>
      </c>
      <c r="G66" s="24">
        <f>SUM(D66:F66)</f>
        <v>310735.39</v>
      </c>
      <c r="H66" s="23">
        <v>-110166.76999999996</v>
      </c>
      <c r="I66" s="23">
        <v>0</v>
      </c>
      <c r="J66" s="23">
        <v>0</v>
      </c>
      <c r="K66" s="23">
        <v>0</v>
      </c>
      <c r="L66" s="23">
        <f>C66-D66+H66+I66+J66-K66</f>
        <v>9910354.2300000004</v>
      </c>
    </row>
    <row r="67" spans="2:12" x14ac:dyDescent="0.15">
      <c r="B67" s="22" t="s">
        <v>36</v>
      </c>
      <c r="C67" s="23">
        <v>0</v>
      </c>
      <c r="D67" s="23">
        <v>0</v>
      </c>
      <c r="E67" s="23">
        <v>0</v>
      </c>
      <c r="F67" s="23">
        <v>3000</v>
      </c>
      <c r="G67" s="24">
        <f>SUM(D67:F67)</f>
        <v>3000</v>
      </c>
      <c r="H67" s="23">
        <v>0</v>
      </c>
      <c r="I67" s="23">
        <v>0</v>
      </c>
      <c r="J67" s="23">
        <v>0</v>
      </c>
      <c r="K67" s="23">
        <v>0</v>
      </c>
      <c r="L67" s="23">
        <f>C67-D67+H67+I67+J67-K67</f>
        <v>0</v>
      </c>
    </row>
    <row r="68" spans="2:12" x14ac:dyDescent="0.1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2:12" x14ac:dyDescent="0.15">
      <c r="B69" s="20" t="s">
        <v>37</v>
      </c>
      <c r="C69" s="21">
        <f t="shared" ref="C69:L69" si="11">SUM(C70:C71)</f>
        <v>73357110.120000005</v>
      </c>
      <c r="D69" s="21">
        <f t="shared" si="11"/>
        <v>13319633.069999998</v>
      </c>
      <c r="E69" s="21">
        <f t="shared" si="11"/>
        <v>2654579.5299999993</v>
      </c>
      <c r="F69" s="21">
        <f t="shared" si="11"/>
        <v>0</v>
      </c>
      <c r="G69" s="21">
        <f t="shared" si="11"/>
        <v>15974212.599999998</v>
      </c>
      <c r="H69" s="21">
        <f t="shared" si="11"/>
        <v>0</v>
      </c>
      <c r="I69" s="21">
        <f t="shared" si="11"/>
        <v>6528928.7700000023</v>
      </c>
      <c r="J69" s="21">
        <f t="shared" si="11"/>
        <v>400215.43</v>
      </c>
      <c r="K69" s="21">
        <f t="shared" si="11"/>
        <v>0</v>
      </c>
      <c r="L69" s="21">
        <f t="shared" si="11"/>
        <v>66966621.250000015</v>
      </c>
    </row>
    <row r="70" spans="2:12" ht="15.75" x14ac:dyDescent="0.15">
      <c r="B70" s="22" t="s">
        <v>38</v>
      </c>
      <c r="C70" s="23">
        <v>4101069.82</v>
      </c>
      <c r="D70" s="23">
        <v>4088261.84</v>
      </c>
      <c r="E70" s="23">
        <v>29999.67</v>
      </c>
      <c r="F70" s="23">
        <v>0</v>
      </c>
      <c r="G70" s="24">
        <f>SUM(D70:F70)</f>
        <v>4118261.51</v>
      </c>
      <c r="H70" s="23">
        <v>0</v>
      </c>
      <c r="I70" s="23">
        <v>0</v>
      </c>
      <c r="J70" s="23">
        <v>-12807.98</v>
      </c>
      <c r="K70" s="23">
        <v>0</v>
      </c>
      <c r="L70" s="35">
        <f>C70-D70+H70+I70+J70-K70</f>
        <v>-1.8189894035458565E-11</v>
      </c>
    </row>
    <row r="71" spans="2:12" x14ac:dyDescent="0.15">
      <c r="B71" s="22" t="s">
        <v>39</v>
      </c>
      <c r="C71" s="23">
        <v>69256040.300000012</v>
      </c>
      <c r="D71" s="23">
        <v>9231371.2299999986</v>
      </c>
      <c r="E71" s="23">
        <v>2624579.8599999994</v>
      </c>
      <c r="F71" s="23">
        <v>0</v>
      </c>
      <c r="G71" s="24">
        <f>SUM(D71:F71)</f>
        <v>11855951.089999998</v>
      </c>
      <c r="H71" s="23">
        <v>0</v>
      </c>
      <c r="I71" s="23">
        <v>6528928.7700000023</v>
      </c>
      <c r="J71" s="23">
        <v>413023.41</v>
      </c>
      <c r="K71" s="23">
        <v>0</v>
      </c>
      <c r="L71" s="23">
        <f>C71-D71+H71+I71+J71-K71</f>
        <v>66966621.250000015</v>
      </c>
    </row>
    <row r="72" spans="2:12" x14ac:dyDescent="0.15">
      <c r="B72" s="22"/>
      <c r="C72" s="24"/>
      <c r="D72" s="23"/>
      <c r="E72" s="23"/>
      <c r="F72" s="23"/>
      <c r="G72" s="24"/>
      <c r="H72" s="23"/>
      <c r="I72" s="23"/>
      <c r="J72" s="23"/>
      <c r="K72" s="23"/>
      <c r="L72" s="24"/>
    </row>
    <row r="73" spans="2:12" x14ac:dyDescent="0.15">
      <c r="B73" s="20" t="s">
        <v>56</v>
      </c>
      <c r="C73" s="21">
        <f t="shared" ref="C73:L73" si="12">SUM(C74:C75)</f>
        <v>130000000</v>
      </c>
      <c r="D73" s="21">
        <f t="shared" si="12"/>
        <v>0</v>
      </c>
      <c r="E73" s="21">
        <f t="shared" si="12"/>
        <v>4749989.72</v>
      </c>
      <c r="F73" s="21">
        <f t="shared" si="12"/>
        <v>299404.76</v>
      </c>
      <c r="G73" s="21">
        <f t="shared" si="12"/>
        <v>5049394.4800000004</v>
      </c>
      <c r="H73" s="21">
        <f t="shared" si="12"/>
        <v>0</v>
      </c>
      <c r="I73" s="21">
        <f t="shared" si="12"/>
        <v>0</v>
      </c>
      <c r="J73" s="21">
        <f t="shared" si="12"/>
        <v>0</v>
      </c>
      <c r="K73" s="21">
        <f t="shared" si="12"/>
        <v>0</v>
      </c>
      <c r="L73" s="21">
        <f t="shared" si="12"/>
        <v>130000000</v>
      </c>
    </row>
    <row r="74" spans="2:12" ht="13.5" x14ac:dyDescent="0.15">
      <c r="B74" s="27" t="s">
        <v>65</v>
      </c>
      <c r="C74" s="23">
        <v>30000000</v>
      </c>
      <c r="D74" s="23">
        <v>0</v>
      </c>
      <c r="E74" s="23">
        <v>1083739.5900000001</v>
      </c>
      <c r="F74" s="23">
        <v>357.14</v>
      </c>
      <c r="G74" s="24">
        <f>SUM(D74:F74)</f>
        <v>1084096.73</v>
      </c>
      <c r="H74" s="23">
        <v>0</v>
      </c>
      <c r="I74" s="23">
        <v>0</v>
      </c>
      <c r="J74" s="23">
        <v>0</v>
      </c>
      <c r="K74" s="23">
        <v>0</v>
      </c>
      <c r="L74" s="23">
        <f>C74-D74+H74+I74+J74-K74</f>
        <v>30000000</v>
      </c>
    </row>
    <row r="75" spans="2:12" ht="13.5" x14ac:dyDescent="0.15">
      <c r="B75" s="27" t="s">
        <v>66</v>
      </c>
      <c r="C75" s="23">
        <v>100000000</v>
      </c>
      <c r="D75" s="23">
        <v>0</v>
      </c>
      <c r="E75" s="23">
        <v>3666250.13</v>
      </c>
      <c r="F75" s="23">
        <v>299047.62</v>
      </c>
      <c r="G75" s="24">
        <f>SUM(D75:F75)</f>
        <v>3965297.75</v>
      </c>
      <c r="H75" s="23">
        <v>0</v>
      </c>
      <c r="I75" s="23">
        <v>0</v>
      </c>
      <c r="J75" s="23">
        <v>0</v>
      </c>
      <c r="K75" s="23">
        <v>0</v>
      </c>
      <c r="L75" s="23">
        <f>C75-D75+H75+I75+J75-K75</f>
        <v>100000000</v>
      </c>
    </row>
    <row r="76" spans="2:12" x14ac:dyDescent="0.15">
      <c r="B76" s="22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x14ac:dyDescent="0.15">
      <c r="B77" s="20" t="s">
        <v>43</v>
      </c>
      <c r="C77" s="21">
        <f t="shared" ref="C77:L77" si="13">SUM(C78:C80)</f>
        <v>109448117.64</v>
      </c>
      <c r="D77" s="21">
        <f t="shared" si="13"/>
        <v>2790603.58</v>
      </c>
      <c r="E77" s="21">
        <f t="shared" si="13"/>
        <v>915516.12</v>
      </c>
      <c r="F77" s="21">
        <f t="shared" si="13"/>
        <v>0</v>
      </c>
      <c r="G77" s="26">
        <f t="shared" si="13"/>
        <v>3706119.7</v>
      </c>
      <c r="H77" s="21">
        <f t="shared" si="13"/>
        <v>1511111.8200000003</v>
      </c>
      <c r="I77" s="21">
        <f t="shared" si="13"/>
        <v>0</v>
      </c>
      <c r="J77" s="21">
        <f t="shared" si="13"/>
        <v>0</v>
      </c>
      <c r="K77" s="21">
        <f t="shared" si="13"/>
        <v>417492.4</v>
      </c>
      <c r="L77" s="21">
        <f t="shared" si="13"/>
        <v>107751133.48</v>
      </c>
    </row>
    <row r="78" spans="2:12" ht="13.5" x14ac:dyDescent="0.15">
      <c r="B78" s="27" t="s">
        <v>57</v>
      </c>
      <c r="C78" s="23">
        <v>49886677</v>
      </c>
      <c r="D78" s="28">
        <v>1475604.22</v>
      </c>
      <c r="E78" s="28">
        <v>172718.58</v>
      </c>
      <c r="F78" s="28">
        <v>0</v>
      </c>
      <c r="G78" s="24">
        <f>SUM(D78:F78)</f>
        <v>1648322.8</v>
      </c>
      <c r="H78" s="28">
        <v>1113989.6400000001</v>
      </c>
      <c r="I78" s="28">
        <v>0</v>
      </c>
      <c r="J78" s="28">
        <v>0</v>
      </c>
      <c r="K78" s="28">
        <v>417492.4</v>
      </c>
      <c r="L78" s="28">
        <f>C78-D78+H78+I78+J78-K78</f>
        <v>49107570.020000003</v>
      </c>
    </row>
    <row r="79" spans="2:12" ht="13.5" x14ac:dyDescent="0.15">
      <c r="B79" s="36" t="s">
        <v>58</v>
      </c>
      <c r="C79" s="37">
        <v>692798.67999999993</v>
      </c>
      <c r="D79" s="37">
        <v>20685.240000000002</v>
      </c>
      <c r="E79" s="28">
        <v>2255.75</v>
      </c>
      <c r="F79" s="37">
        <v>0</v>
      </c>
      <c r="G79" s="38">
        <f>SUM(D79:F79)</f>
        <v>22940.99</v>
      </c>
      <c r="H79" s="37">
        <v>16529.11</v>
      </c>
      <c r="I79" s="37">
        <v>0</v>
      </c>
      <c r="J79" s="37">
        <v>0</v>
      </c>
      <c r="K79" s="37">
        <v>0</v>
      </c>
      <c r="L79" s="37">
        <f>C79-D79+H79+I79+J79-K79</f>
        <v>688642.54999999993</v>
      </c>
    </row>
    <row r="80" spans="2:12" x14ac:dyDescent="0.15">
      <c r="B80" s="22" t="s">
        <v>46</v>
      </c>
      <c r="C80" s="28">
        <v>58868641.960000001</v>
      </c>
      <c r="D80" s="28">
        <v>1294314.1199999999</v>
      </c>
      <c r="E80" s="28">
        <v>740541.79</v>
      </c>
      <c r="F80" s="28">
        <v>0</v>
      </c>
      <c r="G80" s="24">
        <f>SUM(D80:F80)</f>
        <v>2034855.91</v>
      </c>
      <c r="H80" s="28">
        <v>380593.07</v>
      </c>
      <c r="I80" s="28">
        <v>0</v>
      </c>
      <c r="J80" s="28">
        <v>0</v>
      </c>
      <c r="K80" s="28">
        <v>0</v>
      </c>
      <c r="L80" s="28">
        <f>C80-D80+H80+I80+J80-K80</f>
        <v>57954920.910000004</v>
      </c>
    </row>
    <row r="81" spans="2:12" x14ac:dyDescent="0.15">
      <c r="B81" s="22"/>
      <c r="C81" s="28"/>
      <c r="D81" s="28"/>
      <c r="E81" s="28"/>
      <c r="F81" s="28"/>
      <c r="G81" s="24"/>
      <c r="H81" s="28"/>
      <c r="I81" s="28"/>
      <c r="J81" s="28"/>
      <c r="K81" s="28"/>
      <c r="L81" s="28"/>
    </row>
    <row r="82" spans="2:12" x14ac:dyDescent="0.15">
      <c r="B82" s="20" t="s">
        <v>47</v>
      </c>
      <c r="C82" s="29">
        <f t="shared" ref="C82:L82" si="14">C84</f>
        <v>466873165.20000005</v>
      </c>
      <c r="D82" s="29">
        <f t="shared" si="14"/>
        <v>68296733.930000007</v>
      </c>
      <c r="E82" s="29">
        <f t="shared" si="14"/>
        <v>9171083.4800000004</v>
      </c>
      <c r="F82" s="29">
        <f t="shared" si="14"/>
        <v>0</v>
      </c>
      <c r="G82" s="29">
        <f t="shared" si="14"/>
        <v>77467817.409999996</v>
      </c>
      <c r="H82" s="29">
        <f t="shared" si="14"/>
        <v>-6520221.9199999981</v>
      </c>
      <c r="I82" s="29">
        <f t="shared" si="14"/>
        <v>0</v>
      </c>
      <c r="J82" s="29">
        <f t="shared" si="14"/>
        <v>0</v>
      </c>
      <c r="K82" s="29">
        <f t="shared" si="14"/>
        <v>0</v>
      </c>
      <c r="L82" s="29">
        <f t="shared" si="14"/>
        <v>392056209.35000002</v>
      </c>
    </row>
    <row r="83" spans="2:12" x14ac:dyDescent="0.15">
      <c r="B83" s="20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2:12" x14ac:dyDescent="0.15">
      <c r="B84" s="20" t="s">
        <v>48</v>
      </c>
      <c r="C84" s="21">
        <f t="shared" ref="C84:L84" si="15">SUM(C85:C87)</f>
        <v>466873165.20000005</v>
      </c>
      <c r="D84" s="21">
        <f t="shared" si="15"/>
        <v>68296733.930000007</v>
      </c>
      <c r="E84" s="21">
        <f t="shared" si="15"/>
        <v>9171083.4800000004</v>
      </c>
      <c r="F84" s="21">
        <f t="shared" si="15"/>
        <v>0</v>
      </c>
      <c r="G84" s="29">
        <f t="shared" si="15"/>
        <v>77467817.409999996</v>
      </c>
      <c r="H84" s="21">
        <f t="shared" si="15"/>
        <v>-6520221.9199999981</v>
      </c>
      <c r="I84" s="21">
        <f t="shared" si="15"/>
        <v>0</v>
      </c>
      <c r="J84" s="21">
        <f t="shared" si="15"/>
        <v>0</v>
      </c>
      <c r="K84" s="21">
        <f t="shared" si="15"/>
        <v>0</v>
      </c>
      <c r="L84" s="21">
        <f t="shared" si="15"/>
        <v>392056209.35000002</v>
      </c>
    </row>
    <row r="85" spans="2:12" x14ac:dyDescent="0.15">
      <c r="B85" s="22" t="s">
        <v>49</v>
      </c>
      <c r="C85" s="23">
        <v>119638172.16999999</v>
      </c>
      <c r="D85" s="23">
        <v>38338449.560000002</v>
      </c>
      <c r="E85" s="23">
        <v>2445065.6</v>
      </c>
      <c r="F85" s="23">
        <v>0</v>
      </c>
      <c r="G85" s="24">
        <f>SUM(D85:F85)</f>
        <v>40783515.160000004</v>
      </c>
      <c r="H85" s="23">
        <v>-2417818.4799999995</v>
      </c>
      <c r="I85" s="23">
        <v>0</v>
      </c>
      <c r="J85" s="23">
        <v>0</v>
      </c>
      <c r="K85" s="23">
        <v>0</v>
      </c>
      <c r="L85" s="23">
        <f>C85-D85+H85+I85+J85-K85</f>
        <v>78881904.12999998</v>
      </c>
    </row>
    <row r="86" spans="2:12" x14ac:dyDescent="0.15">
      <c r="B86" s="22" t="s">
        <v>50</v>
      </c>
      <c r="C86" s="23">
        <v>117972449.51000001</v>
      </c>
      <c r="D86" s="23">
        <v>18719261.43</v>
      </c>
      <c r="E86" s="23">
        <v>2409543.36</v>
      </c>
      <c r="F86" s="23">
        <v>0</v>
      </c>
      <c r="G86" s="24">
        <f>SUM(D86:F86)</f>
        <v>21128804.789999999</v>
      </c>
      <c r="H86" s="23">
        <v>-2023649.0899999999</v>
      </c>
      <c r="I86" s="23">
        <v>0</v>
      </c>
      <c r="J86" s="23">
        <v>0</v>
      </c>
      <c r="K86" s="23">
        <v>0</v>
      </c>
      <c r="L86" s="23">
        <f>C86-D86+H86+I86+J86-K86</f>
        <v>97229538.99000001</v>
      </c>
    </row>
    <row r="87" spans="2:12" x14ac:dyDescent="0.15">
      <c r="B87" s="22" t="s">
        <v>51</v>
      </c>
      <c r="C87" s="23">
        <v>229262543.52000001</v>
      </c>
      <c r="D87" s="23">
        <v>11239022.939999999</v>
      </c>
      <c r="E87" s="23">
        <v>4316474.5199999996</v>
      </c>
      <c r="F87" s="23">
        <v>0</v>
      </c>
      <c r="G87" s="24">
        <f>SUM(D87:F87)</f>
        <v>15555497.459999999</v>
      </c>
      <c r="H87" s="23">
        <v>-2078754.3499999992</v>
      </c>
      <c r="I87" s="23">
        <v>0</v>
      </c>
      <c r="J87" s="23">
        <v>0</v>
      </c>
      <c r="K87" s="23">
        <v>0</v>
      </c>
      <c r="L87" s="23">
        <f>C87-D87+H87+I87+J87-K87</f>
        <v>215944766.23000002</v>
      </c>
    </row>
    <row r="88" spans="2:12" ht="13.5" thickBot="1" x14ac:dyDescent="0.2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 ht="13.5" thickBot="1" x14ac:dyDescent="0.2">
      <c r="B89" s="30" t="s">
        <v>11</v>
      </c>
      <c r="C89" s="31">
        <f>C56+C82</f>
        <v>28685677961.48</v>
      </c>
      <c r="D89" s="31">
        <f>D56+D82</f>
        <v>922241321.81999993</v>
      </c>
      <c r="E89" s="31">
        <f>E56+E82</f>
        <v>480275152.53000003</v>
      </c>
      <c r="F89" s="31">
        <f>F56+F82</f>
        <v>1667651.9100000001</v>
      </c>
      <c r="G89" s="31">
        <f>G82+G56</f>
        <v>1404184126.26</v>
      </c>
      <c r="H89" s="31">
        <f>H82+H56</f>
        <v>266589538.64999995</v>
      </c>
      <c r="I89" s="31">
        <f>I82+I56</f>
        <v>6528928.7700000023</v>
      </c>
      <c r="J89" s="31">
        <f>J82+J56</f>
        <v>46092759.480000004</v>
      </c>
      <c r="K89" s="31">
        <f>K82+K56</f>
        <v>42729673.350000001</v>
      </c>
      <c r="L89" s="31">
        <f>L56+L82</f>
        <v>28039918193.210003</v>
      </c>
    </row>
    <row r="90" spans="2:12" x14ac:dyDescent="0.15">
      <c r="B90" s="58" t="s">
        <v>59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</row>
    <row r="91" spans="2:12" x14ac:dyDescent="0.15">
      <c r="B91" s="58" t="s">
        <v>60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2:12" x14ac:dyDescent="0.15">
      <c r="B92" s="58" t="s">
        <v>61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2:12" x14ac:dyDescent="0.15">
      <c r="B93" s="58" t="s">
        <v>63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2:12" x14ac:dyDescent="0.15">
      <c r="B94" s="58" t="s">
        <v>64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2:12" x14ac:dyDescent="0.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2:12" x14ac:dyDescent="0.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2:12" x14ac:dyDescent="0.15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2:12" x14ac:dyDescent="0.1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2:12" x14ac:dyDescent="0.15"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2:12" x14ac:dyDescent="0.15">
      <c r="D100" s="34"/>
      <c r="E100" s="34"/>
      <c r="F100" s="34"/>
      <c r="G100" s="34"/>
      <c r="H100" s="34"/>
      <c r="I100" s="34"/>
      <c r="J100" s="34"/>
      <c r="K100" s="34"/>
    </row>
  </sheetData>
  <mergeCells count="20">
    <mergeCell ref="B90:L90"/>
    <mergeCell ref="B91:L91"/>
    <mergeCell ref="B92:L92"/>
    <mergeCell ref="B93:L93"/>
    <mergeCell ref="B94:L94"/>
    <mergeCell ref="B51:B54"/>
    <mergeCell ref="C51:C52"/>
    <mergeCell ref="D51:G52"/>
    <mergeCell ref="H51:K51"/>
    <mergeCell ref="L51:L52"/>
    <mergeCell ref="H52:J52"/>
    <mergeCell ref="B47:L47"/>
    <mergeCell ref="D46:E46"/>
    <mergeCell ref="B2:L2"/>
    <mergeCell ref="B6:B9"/>
    <mergeCell ref="D6:G7"/>
    <mergeCell ref="H7:J7"/>
    <mergeCell ref="C6:C7"/>
    <mergeCell ref="H6:K6"/>
    <mergeCell ref="L6:L7"/>
  </mergeCells>
  <conditionalFormatting sqref="C12:L13 I44 J43:L44 C31:I32 C18:K18 C34:C35 E34:I35 C36:H44 C14:I17 I36:I42 C19:I27">
    <cfRule type="cellIs" dxfId="24" priority="40" operator="lessThan">
      <formula>0</formula>
    </cfRule>
  </conditionalFormatting>
  <conditionalFormatting sqref="I43">
    <cfRule type="cellIs" dxfId="23" priority="39" operator="lessThan">
      <formula>0</formula>
    </cfRule>
  </conditionalFormatting>
  <conditionalFormatting sqref="C33:I33 D34:D35">
    <cfRule type="cellIs" dxfId="22" priority="38" operator="lessThan">
      <formula>0</formula>
    </cfRule>
  </conditionalFormatting>
  <conditionalFormatting sqref="J33:K33">
    <cfRule type="cellIs" dxfId="21" priority="36" operator="lessThan">
      <formula>0</formula>
    </cfRule>
  </conditionalFormatting>
  <conditionalFormatting sqref="J31:L32 L18 J14:L17 J19:L27 J34:K35 J36:L42">
    <cfRule type="cellIs" dxfId="20" priority="37" operator="lessThan">
      <formula>0</formula>
    </cfRule>
  </conditionalFormatting>
  <conditionalFormatting sqref="C45:L45">
    <cfRule type="cellIs" dxfId="19" priority="35" operator="lessThan">
      <formula>0</formula>
    </cfRule>
  </conditionalFormatting>
  <conditionalFormatting sqref="D11:L11">
    <cfRule type="cellIs" dxfId="18" priority="30" operator="lessThan">
      <formula>0</formula>
    </cfRule>
  </conditionalFormatting>
  <conditionalFormatting sqref="C11">
    <cfRule type="cellIs" dxfId="17" priority="29" operator="lessThan">
      <formula>0</formula>
    </cfRule>
  </conditionalFormatting>
  <conditionalFormatting sqref="L33:L35">
    <cfRule type="cellIs" dxfId="16" priority="26" operator="lessThan">
      <formula>0</formula>
    </cfRule>
  </conditionalFormatting>
  <conditionalFormatting sqref="I89 J88:L89 C88:H89 L58 C56:L57 C82:L87 C58:G72">
    <cfRule type="cellIs" dxfId="15" priority="20" operator="lessThan">
      <formula>0</formula>
    </cfRule>
  </conditionalFormatting>
  <conditionalFormatting sqref="I88">
    <cfRule type="cellIs" dxfId="14" priority="19" operator="lessThan">
      <formula>0</formula>
    </cfRule>
  </conditionalFormatting>
  <conditionalFormatting sqref="H64:L67">
    <cfRule type="cellIs" dxfId="13" priority="16" operator="lessThan">
      <formula>0</formula>
    </cfRule>
  </conditionalFormatting>
  <conditionalFormatting sqref="L59:L72">
    <cfRule type="cellIs" dxfId="12" priority="18" operator="lessThan">
      <formula>0</formula>
    </cfRule>
  </conditionalFormatting>
  <conditionalFormatting sqref="H68:K72 H58:K63">
    <cfRule type="cellIs" dxfId="11" priority="17" operator="lessThan">
      <formula>0</formula>
    </cfRule>
  </conditionalFormatting>
  <conditionalFormatting sqref="C73:G73 C74:I76">
    <cfRule type="cellIs" dxfId="10" priority="15" operator="lessThan">
      <formula>0</formula>
    </cfRule>
  </conditionalFormatting>
  <conditionalFormatting sqref="H73:I73">
    <cfRule type="cellIs" dxfId="9" priority="13" operator="lessThan">
      <formula>0</formula>
    </cfRule>
  </conditionalFormatting>
  <conditionalFormatting sqref="J73:K73">
    <cfRule type="cellIs" dxfId="8" priority="12" operator="lessThan">
      <formula>0</formula>
    </cfRule>
  </conditionalFormatting>
  <conditionalFormatting sqref="J74:L76 L73">
    <cfRule type="cellIs" dxfId="7" priority="14" operator="lessThan">
      <formula>0</formula>
    </cfRule>
  </conditionalFormatting>
  <conditionalFormatting sqref="C78">
    <cfRule type="cellIs" dxfId="6" priority="7" operator="lessThan">
      <formula>0</formula>
    </cfRule>
  </conditionalFormatting>
  <conditionalFormatting sqref="C77:I77 C79:I81">
    <cfRule type="cellIs" dxfId="5" priority="11" operator="lessThan">
      <formula>0</formula>
    </cfRule>
  </conditionalFormatting>
  <conditionalFormatting sqref="D78:I78">
    <cfRule type="cellIs" dxfId="4" priority="10" operator="lessThan">
      <formula>0</formula>
    </cfRule>
  </conditionalFormatting>
  <conditionalFormatting sqref="J78:L78 L79:L80">
    <cfRule type="cellIs" dxfId="3" priority="8" operator="lessThan">
      <formula>0</formula>
    </cfRule>
  </conditionalFormatting>
  <conditionalFormatting sqref="J81:L81 J77:L77 J79:K80">
    <cfRule type="cellIs" dxfId="2" priority="9" operator="lessThan">
      <formula>0</formula>
    </cfRule>
  </conditionalFormatting>
  <conditionalFormatting sqref="C28:I30">
    <cfRule type="cellIs" dxfId="1" priority="2" operator="lessThan">
      <formula>0</formula>
    </cfRule>
  </conditionalFormatting>
  <conditionalFormatting sqref="J28:L30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Rl.06</vt:lpstr>
      <vt:lpstr>Rl.06!Area_de_impressao</vt:lpstr>
    </vt:vector>
  </TitlesOfParts>
  <Company>SMF - Secretaria de Finanças do Municipio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Tavares De Souza</dc:creator>
  <cp:lastModifiedBy>Cleber Tavares De Souza</cp:lastModifiedBy>
  <cp:lastPrinted>2019-07-03T19:36:00Z</cp:lastPrinted>
  <dcterms:created xsi:type="dcterms:W3CDTF">2019-07-02T19:00:10Z</dcterms:created>
  <dcterms:modified xsi:type="dcterms:W3CDTF">2019-07-03T19:36:04Z</dcterms:modified>
</cp:coreProperties>
</file>