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835717\Desktop\"/>
    </mc:Choice>
  </mc:AlternateContent>
  <bookViews>
    <workbookView xWindow="0" yWindow="0" windowWidth="21600" windowHeight="10320"/>
  </bookViews>
  <sheets>
    <sheet name="Rl.09" sheetId="1" r:id="rId1"/>
  </sheets>
  <definedNames>
    <definedName name="\i" localSheetId="0">#REF!</definedName>
    <definedName name="_xlnm.Extract" localSheetId="0">#REF!</definedName>
    <definedName name="_xlnm.Extract">#REF!</definedName>
    <definedName name="_xlnm.Print_Area" localSheetId="0">Rl.09!$B$2:$L$103</definedName>
    <definedName name="_xlnm.Database" localSheetId="0">#REF!</definedName>
    <definedName name="_xlnm.Database">#REF!</definedName>
    <definedName name="Criteria_MI" localSheetId="0">#REF!</definedName>
    <definedName name="_xlnm.Criteria" localSheetId="0">#REF!</definedName>
    <definedName name="_xlnm.Criteria">#REF!</definedName>
    <definedName name="Database_MI" localSheetId="0">#REF!</definedName>
    <definedName name="Extract_MI" localSheetId="0">#REF!</definedName>
    <definedName name="JUL" localSheetId="0">#REF!</definedName>
    <definedName name="Print_Area_MI" localSheetId="0">#REF!</definedName>
    <definedName name="QUAD1" localSheetId="0">#REF!</definedName>
    <definedName name="QUAD2" localSheetId="0">#REF!</definedName>
    <definedName name="QUAD3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1" l="1"/>
  <c r="L92" i="1"/>
  <c r="G92" i="1"/>
  <c r="L91" i="1"/>
  <c r="G91" i="1"/>
  <c r="L90" i="1"/>
  <c r="G90" i="1"/>
  <c r="L89" i="1"/>
  <c r="L88" i="1" s="1"/>
  <c r="L86" i="1" s="1"/>
  <c r="G89" i="1"/>
  <c r="G88" i="1" s="1"/>
  <c r="G86" i="1" s="1"/>
  <c r="K88" i="1"/>
  <c r="J88" i="1"/>
  <c r="J86" i="1" s="1"/>
  <c r="I88" i="1"/>
  <c r="H88" i="1"/>
  <c r="F88" i="1"/>
  <c r="F86" i="1" s="1"/>
  <c r="E88" i="1"/>
  <c r="D88" i="1"/>
  <c r="D86" i="1" s="1"/>
  <c r="C88" i="1"/>
  <c r="K86" i="1"/>
  <c r="I86" i="1"/>
  <c r="H86" i="1"/>
  <c r="E86" i="1"/>
  <c r="C86" i="1"/>
  <c r="L83" i="1"/>
  <c r="G83" i="1"/>
  <c r="L82" i="1"/>
  <c r="G82" i="1"/>
  <c r="L81" i="1"/>
  <c r="G81" i="1"/>
  <c r="L80" i="1"/>
  <c r="K80" i="1"/>
  <c r="J80" i="1"/>
  <c r="I80" i="1"/>
  <c r="H80" i="1"/>
  <c r="G80" i="1"/>
  <c r="F80" i="1"/>
  <c r="E80" i="1"/>
  <c r="D80" i="1"/>
  <c r="C80" i="1"/>
  <c r="L78" i="1"/>
  <c r="G78" i="1"/>
  <c r="L77" i="1"/>
  <c r="L76" i="1" s="1"/>
  <c r="G77" i="1"/>
  <c r="G76" i="1" s="1"/>
  <c r="K76" i="1"/>
  <c r="J76" i="1"/>
  <c r="I76" i="1"/>
  <c r="H76" i="1"/>
  <c r="H59" i="1" s="1"/>
  <c r="F76" i="1"/>
  <c r="E76" i="1"/>
  <c r="D76" i="1"/>
  <c r="D59" i="1" s="1"/>
  <c r="D93" i="1" s="1"/>
  <c r="C76" i="1"/>
  <c r="L74" i="1"/>
  <c r="G74" i="1"/>
  <c r="L73" i="1"/>
  <c r="L72" i="1" s="1"/>
  <c r="G73" i="1"/>
  <c r="K72" i="1"/>
  <c r="J72" i="1"/>
  <c r="I72" i="1"/>
  <c r="H72" i="1"/>
  <c r="G72" i="1"/>
  <c r="F72" i="1"/>
  <c r="E72" i="1"/>
  <c r="D72" i="1"/>
  <c r="C72" i="1"/>
  <c r="L70" i="1"/>
  <c r="G70" i="1"/>
  <c r="L69" i="1"/>
  <c r="G69" i="1"/>
  <c r="L68" i="1"/>
  <c r="G68" i="1"/>
  <c r="L67" i="1"/>
  <c r="G67" i="1"/>
  <c r="K66" i="1"/>
  <c r="J66" i="1"/>
  <c r="I66" i="1"/>
  <c r="H66" i="1"/>
  <c r="G66" i="1"/>
  <c r="F66" i="1"/>
  <c r="E66" i="1"/>
  <c r="D66" i="1"/>
  <c r="C66" i="1"/>
  <c r="C59" i="1" s="1"/>
  <c r="C93" i="1" s="1"/>
  <c r="L64" i="1"/>
  <c r="G64" i="1"/>
  <c r="L63" i="1"/>
  <c r="G63" i="1"/>
  <c r="L62" i="1"/>
  <c r="L61" i="1" s="1"/>
  <c r="G62" i="1"/>
  <c r="G61" i="1" s="1"/>
  <c r="G59" i="1" s="1"/>
  <c r="K61" i="1"/>
  <c r="J61" i="1"/>
  <c r="J59" i="1" s="1"/>
  <c r="I61" i="1"/>
  <c r="H61" i="1"/>
  <c r="F61" i="1"/>
  <c r="F59" i="1" s="1"/>
  <c r="F93" i="1" s="1"/>
  <c r="E61" i="1"/>
  <c r="D61" i="1"/>
  <c r="C61" i="1"/>
  <c r="K59" i="1"/>
  <c r="I59" i="1"/>
  <c r="E59" i="1"/>
  <c r="E93" i="1" s="1"/>
  <c r="L41" i="1"/>
  <c r="D41" i="1"/>
  <c r="G34" i="1"/>
  <c r="D33" i="1"/>
  <c r="I33" i="1"/>
  <c r="E33" i="1"/>
  <c r="G31" i="1"/>
  <c r="J29" i="1"/>
  <c r="F29" i="1"/>
  <c r="G27" i="1"/>
  <c r="L25" i="1"/>
  <c r="K25" i="1"/>
  <c r="J25" i="1"/>
  <c r="H25" i="1"/>
  <c r="F25" i="1"/>
  <c r="D25" i="1"/>
  <c r="C25" i="1"/>
  <c r="G23" i="1"/>
  <c r="G20" i="1"/>
  <c r="L19" i="1"/>
  <c r="K19" i="1"/>
  <c r="H19" i="1"/>
  <c r="C19" i="1"/>
  <c r="F14" i="1"/>
  <c r="K14" i="1"/>
  <c r="C14" i="1"/>
  <c r="L9" i="1"/>
  <c r="L4" i="1" s="1"/>
  <c r="G93" i="1" l="1"/>
  <c r="I93" i="1"/>
  <c r="H93" i="1"/>
  <c r="L66" i="1"/>
  <c r="K93" i="1"/>
  <c r="G19" i="1"/>
  <c r="L59" i="1"/>
  <c r="L93" i="1" s="1"/>
  <c r="J93" i="1"/>
  <c r="L39" i="1"/>
  <c r="D14" i="1"/>
  <c r="H14" i="1"/>
  <c r="L14" i="1"/>
  <c r="G17" i="1"/>
  <c r="D19" i="1"/>
  <c r="H29" i="1"/>
  <c r="L29" i="1"/>
  <c r="G36" i="1"/>
  <c r="D39" i="1"/>
  <c r="H41" i="1"/>
  <c r="H39" i="1" s="1"/>
  <c r="G42" i="1"/>
  <c r="F41" i="1"/>
  <c r="E41" i="1"/>
  <c r="G43" i="1"/>
  <c r="G44" i="1"/>
  <c r="E14" i="1"/>
  <c r="I14" i="1"/>
  <c r="G15" i="1"/>
  <c r="E19" i="1"/>
  <c r="I19" i="1"/>
  <c r="G30" i="1"/>
  <c r="G29" i="1" s="1"/>
  <c r="D29" i="1"/>
  <c r="J33" i="1"/>
  <c r="J14" i="1"/>
  <c r="G16" i="1"/>
  <c r="F19" i="1"/>
  <c r="J19" i="1"/>
  <c r="G26" i="1"/>
  <c r="G25" i="1" s="1"/>
  <c r="I25" i="1"/>
  <c r="C33" i="1"/>
  <c r="K33" i="1"/>
  <c r="G35" i="1"/>
  <c r="F33" i="1"/>
  <c r="G37" i="1"/>
  <c r="G45" i="1"/>
  <c r="E25" i="1"/>
  <c r="C29" i="1"/>
  <c r="K29" i="1"/>
  <c r="J41" i="1"/>
  <c r="J39" i="1" s="1"/>
  <c r="I41" i="1"/>
  <c r="I39" i="1" s="1"/>
  <c r="E29" i="1"/>
  <c r="I29" i="1"/>
  <c r="H33" i="1"/>
  <c r="L33" i="1"/>
  <c r="C41" i="1"/>
  <c r="K41" i="1"/>
  <c r="K39" i="1" s="1"/>
  <c r="K12" i="1" l="1"/>
  <c r="G41" i="1"/>
  <c r="G39" i="1" s="1"/>
  <c r="K47" i="1"/>
  <c r="G33" i="1"/>
  <c r="C39" i="1"/>
  <c r="E12" i="1"/>
  <c r="L12" i="1"/>
  <c r="C12" i="1"/>
  <c r="G14" i="1"/>
  <c r="H12" i="1"/>
  <c r="H47" i="1" s="1"/>
  <c r="F12" i="1"/>
  <c r="J12" i="1"/>
  <c r="J47" i="1" s="1"/>
  <c r="I12" i="1"/>
  <c r="I47" i="1" s="1"/>
  <c r="F39" i="1"/>
  <c r="D12" i="1"/>
  <c r="E39" i="1"/>
  <c r="G12" i="1" l="1"/>
  <c r="G47" i="1"/>
  <c r="F47" i="1"/>
  <c r="E47" i="1"/>
  <c r="D47" i="1"/>
  <c r="C47" i="1"/>
  <c r="L47" i="1"/>
</calcChain>
</file>

<file path=xl/sharedStrings.xml><?xml version="1.0" encoding="utf-8"?>
<sst xmlns="http://schemas.openxmlformats.org/spreadsheetml/2006/main" count="116" uniqueCount="68">
  <si>
    <t>DEMONSTRAÇÃO DA DÍVIDA FUNDADA</t>
  </si>
  <si>
    <t>Valores em R$ 1,00</t>
  </si>
  <si>
    <t>DISCRIMINAÇÃO</t>
  </si>
  <si>
    <t>SALDO DEVEDOR EM:</t>
  </si>
  <si>
    <t>PAGAMENTO</t>
  </si>
  <si>
    <t>VARIAÇÕES</t>
  </si>
  <si>
    <t>INCORPORAÇÕES</t>
  </si>
  <si>
    <t>DESINCORPORAÇÕES</t>
  </si>
  <si>
    <t>AMORTIZAÇÃO</t>
  </si>
  <si>
    <t>JUROS</t>
  </si>
  <si>
    <t>OUTROS ENCARGOS</t>
  </si>
  <si>
    <t>TOTAL</t>
  </si>
  <si>
    <t>CORREÇÃO MONETÁRIA</t>
  </si>
  <si>
    <t>LIBERAÇÕES            Operações de Crédito</t>
  </si>
  <si>
    <t xml:space="preserve">INCORP. JUROS/ENCARGOS PRO-RATA OU SALDO DEVEDOR     </t>
  </si>
  <si>
    <t xml:space="preserve">AMORTIZAÇÃO EXTRA OU MIGRAÇÃO/REDUÇÃO SDO DEVEDOR </t>
  </si>
  <si>
    <t>(a)</t>
  </si>
  <si>
    <t>(b)</t>
  </si>
  <si>
    <t>(c)</t>
  </si>
  <si>
    <t>(d)</t>
  </si>
  <si>
    <t>(e) = (b+c+d)</t>
  </si>
  <si>
    <t>(f)</t>
  </si>
  <si>
    <t>(g)</t>
  </si>
  <si>
    <t>(h)</t>
  </si>
  <si>
    <t>(i)</t>
  </si>
  <si>
    <t>(j) = (a-b+f+g+h-i)</t>
  </si>
  <si>
    <t xml:space="preserve"> </t>
  </si>
  <si>
    <t>1. DÍVIDA FUNDADA INTERNA</t>
  </si>
  <si>
    <t>- UNIÃO</t>
  </si>
  <si>
    <t>DMLP - Lei 12.671/98</t>
  </si>
  <si>
    <t>Lei Fed. 8.727/93 - COHAB/PMSP(¹) (²)</t>
  </si>
  <si>
    <t>Refinanciamento MP 2.185-35/2001</t>
  </si>
  <si>
    <t>- CAIXA ECONÔMICA FEDERAL</t>
  </si>
  <si>
    <t>PNAFM Segunda Fase CT Nº 0388043-02</t>
  </si>
  <si>
    <t>PNAFM Segunda Fase CT Nº 0474998-77</t>
  </si>
  <si>
    <t xml:space="preserve">PNAFM  2ª Fase - 2ª Etapa CT Nº: 0519642-52  </t>
  </si>
  <si>
    <t>Progr. Saneamento Drenagem -  Lei 16.757/2017</t>
  </si>
  <si>
    <t xml:space="preserve"> - BNDES</t>
  </si>
  <si>
    <r>
      <t>TRANSPORTES 2ª Etapa - Lei 13.609/03</t>
    </r>
    <r>
      <rPr>
        <sz val="12"/>
        <rFont val="Times New Roman"/>
        <family val="1"/>
      </rPr>
      <t>¹</t>
    </r>
  </si>
  <si>
    <t>PMAT - II¹</t>
  </si>
  <si>
    <t>- BANCO SANTANDER</t>
  </si>
  <si>
    <t>Programa Asfalto Novo - Lei 16.757/2017</t>
  </si>
  <si>
    <t>Programa Hab Casa da Família - Lei 16.757/2018</t>
  </si>
  <si>
    <t>- OUTRAS DÍVIDAS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</si>
  <si>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</si>
  <si>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r>
      <t>INSS - Leis 11.941/09 e 12.865/13 e MP 778/17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</si>
  <si>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t xml:space="preserve">Lei 12.810/2013 - Parcelamento PASEP </t>
  </si>
  <si>
    <t>INSS - Lei nº 10.522/2002</t>
  </si>
  <si>
    <t>2. DÍVIDA FUNDADA EXTERNA</t>
  </si>
  <si>
    <t>BID</t>
  </si>
  <si>
    <t>849/OC-BR PROCAV II - BID II</t>
  </si>
  <si>
    <t>938/OC-BR PROVER/CINGAPURA - BID III</t>
  </si>
  <si>
    <t>1479/OC-BR PROCENTRO - BID IV</t>
  </si>
  <si>
    <t>4641/OC-BR AVANÇA SAÚDE - BID V</t>
  </si>
  <si>
    <t>LIBERAÇÕES Op. Crédito</t>
  </si>
  <si>
    <t xml:space="preserve">JUROS/ENCARGOS
PRO-RATA      </t>
  </si>
  <si>
    <t xml:space="preserve">TRANSF. DA AMORTIZAÇÃO OU MIGRAÇÃO SDO DEVEDOR </t>
  </si>
  <si>
    <t>Refinanciamento MP 2.185-35/2001(¹) (³)</t>
  </si>
  <si>
    <t xml:space="preserve"> - SANTANDER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</si>
  <si>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(3)</t>
    </r>
    <r>
      <rPr>
        <sz val="9"/>
        <rFont val="Times New Roman"/>
        <family val="1"/>
      </rPr>
      <t xml:space="preserve"> </t>
    </r>
  </si>
  <si>
    <r>
      <t xml:space="preserve">INSS - Leis 11.941/09 e 12.865/13 e MP 778/17 </t>
    </r>
    <r>
      <rPr>
        <vertAlign val="superscript"/>
        <sz val="9"/>
        <rFont val="Times New Roman"/>
        <family val="1"/>
      </rPr>
      <t xml:space="preserve">(3) </t>
    </r>
  </si>
  <si>
    <t>Nota¹ - Os valores da coluna (h) são referentes à Incorporação de Juros ao saldo devedor das Dívidas Lei Fed. 8.727/93 - COHAB/PMSP e Dívida com o BNDES (Contratos PMAT).</t>
  </si>
  <si>
    <t>Nota² - Os valores da coluna (i) são referentes a Amortização Extraordinária Efetuadas pelos mutuários da COHAB.</t>
  </si>
  <si>
    <t>Nota³:  Saldo provisório, aguardando consolidação definitiva dos parcelamentos junto à Receita Federal do Brasil - RFB.</t>
  </si>
  <si>
    <r>
      <t>Nota</t>
    </r>
    <r>
      <rPr>
        <vertAlign val="superscript"/>
        <sz val="8"/>
        <rFont val="Times New Roman"/>
        <family val="1"/>
      </rPr>
      <t xml:space="preserve">4: </t>
    </r>
    <r>
      <rPr>
        <sz val="8"/>
        <rFont val="Times New Roman"/>
        <family val="1"/>
      </rPr>
      <t xml:space="preserve">Houve ingressos de recursos nos valores de: a) R$ 10.949.645,63, sendo 6.528.928,77  em fevereiro e R$ 4.420.716,86 em julho, referentes a Operação de Crédito do Programa de Modernização da Administração Tributária e da Gestão dos Setores Sociais Básicos - PMAT; e b) R$ 100.000.000,00 em julho, referente a Operação de Crédito do  Programa Habitacional Casa da Família (Lei Municipal nº 16.757/2017).
</t>
    </r>
  </si>
  <si>
    <t>DEMONSTRAÇÃO DA DÍVIDA FUNDADA (JANEIRO A SETEMBRO)</t>
  </si>
  <si>
    <r>
      <t>Programa Asfalto Novo - Lei 16.757/2017</t>
    </r>
    <r>
      <rPr>
        <vertAlign val="superscript"/>
        <sz val="9"/>
        <rFont val="Times New Roman"/>
        <family val="1"/>
      </rPr>
      <t xml:space="preserve"> (4)</t>
    </r>
    <r>
      <rPr>
        <sz val="9"/>
        <rFont val="Times New Roman"/>
        <family val="1"/>
      </rPr>
      <t xml:space="preserve"> </t>
    </r>
  </si>
  <si>
    <r>
      <t>Programa Hab Casa da Família - Lei 16.757/2017</t>
    </r>
    <r>
      <rPr>
        <vertAlign val="superscript"/>
        <sz val="9"/>
        <rFont val="Times New Roman"/>
        <family val="1"/>
      </rPr>
      <t xml:space="preserve"> (4)</t>
    </r>
    <r>
      <rPr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</si>
</sst>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[$-416]mmmm\-yy;@"/>
    <numFmt numFmtId="166" formatCode="yyyy"/>
    <numFmt numFmtId="167" formatCode="_(* #,##0.00_);_(* \(#,##0.00\);_(* \-??_);_(@_)"/>
  </numFmts>
  <fonts count="14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2">
    <xf numFmtId="164" fontId="0" fillId="0" borderId="0"/>
    <xf numFmtId="40" fontId="4" fillId="0" borderId="0" applyFont="0" applyFill="0" applyBorder="0" applyAlignment="0" applyProtection="0"/>
  </cellStyleXfs>
  <cellXfs count="55">
    <xf numFmtId="164" fontId="0" fillId="0" borderId="0" xfId="0"/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0" fillId="2" borderId="0" xfId="0" applyFill="1"/>
    <xf numFmtId="40" fontId="0" fillId="2" borderId="0" xfId="1" applyFont="1" applyFill="1"/>
    <xf numFmtId="39" fontId="2" fillId="2" borderId="0" xfId="0" quotePrefix="1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39" fontId="2" fillId="2" borderId="0" xfId="0" quotePrefix="1" applyNumberFormat="1" applyFont="1" applyFill="1" applyBorder="1" applyAlignment="1" applyProtection="1">
      <alignment horizontal="left"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6" fontId="6" fillId="3" borderId="12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4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 applyProtection="1">
      <alignment horizontal="center" vertical="center"/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7" xfId="1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7" fontId="2" fillId="2" borderId="7" xfId="1" applyNumberFormat="1" applyFont="1" applyFill="1" applyBorder="1" applyAlignment="1">
      <alignment vertical="center"/>
    </xf>
    <xf numFmtId="164" fontId="1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horizontal="right" vertical="center"/>
      <protection locked="0"/>
    </xf>
    <xf numFmtId="164" fontId="7" fillId="2" borderId="0" xfId="0" applyFont="1" applyFill="1" applyAlignment="1">
      <alignment vertical="center"/>
    </xf>
    <xf numFmtId="40" fontId="1" fillId="2" borderId="0" xfId="1" applyFont="1" applyFill="1" applyAlignment="1">
      <alignment vertical="center"/>
    </xf>
    <xf numFmtId="167" fontId="2" fillId="2" borderId="7" xfId="1" applyNumberFormat="1" applyFont="1" applyFill="1" applyBorder="1" applyAlignment="1" applyProtection="1">
      <alignment horizontal="left" vertical="center"/>
      <protection locked="0"/>
    </xf>
    <xf numFmtId="164" fontId="10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vertical="center"/>
      <protection locked="0"/>
    </xf>
    <xf numFmtId="167" fontId="2" fillId="2" borderId="7" xfId="1" applyNumberFormat="1" applyFont="1" applyFill="1" applyBorder="1" applyAlignment="1" applyProtection="1">
      <alignment vertical="center"/>
      <protection locked="0"/>
    </xf>
    <xf numFmtId="164" fontId="2" fillId="3" borderId="12" xfId="0" applyFont="1" applyFill="1" applyBorder="1" applyAlignment="1">
      <alignment horizontal="center" vertical="center"/>
    </xf>
    <xf numFmtId="167" fontId="2" fillId="3" borderId="12" xfId="1" applyNumberFormat="1" applyFont="1" applyFill="1" applyBorder="1" applyAlignment="1" applyProtection="1">
      <alignment vertical="center"/>
      <protection locked="0"/>
    </xf>
    <xf numFmtId="167" fontId="8" fillId="2" borderId="7" xfId="1" applyNumberFormat="1" applyFont="1" applyFill="1" applyBorder="1" applyAlignment="1">
      <alignment vertical="center"/>
    </xf>
    <xf numFmtId="164" fontId="10" fillId="0" borderId="7" xfId="0" applyFont="1" applyFill="1" applyBorder="1" applyAlignment="1">
      <alignment vertical="center"/>
    </xf>
    <xf numFmtId="167" fontId="1" fillId="0" borderId="7" xfId="1" applyNumberFormat="1" applyFont="1" applyFill="1" applyBorder="1" applyAlignment="1" applyProtection="1">
      <alignment vertical="center"/>
      <protection locked="0"/>
    </xf>
    <xf numFmtId="167" fontId="1" fillId="0" borderId="7" xfId="1" applyNumberFormat="1" applyFont="1" applyFill="1" applyBorder="1" applyAlignment="1" applyProtection="1">
      <alignment horizontal="right" vertical="center"/>
      <protection locked="0"/>
    </xf>
    <xf numFmtId="39" fontId="1" fillId="2" borderId="0" xfId="0" quotePrefix="1" applyNumberFormat="1" applyFont="1" applyFill="1" applyAlignment="1" applyProtection="1">
      <alignment vertical="center" wrapText="1"/>
      <protection locked="0"/>
    </xf>
    <xf numFmtId="40" fontId="1" fillId="2" borderId="0" xfId="1" quotePrefix="1" applyFont="1" applyFill="1" applyAlignment="1" applyProtection="1">
      <alignment vertical="center" wrapText="1"/>
      <protection locked="0"/>
    </xf>
    <xf numFmtId="164" fontId="12" fillId="2" borderId="0" xfId="0" applyFont="1" applyFill="1" applyAlignment="1">
      <alignment horizontal="justify" vertical="justify"/>
    </xf>
    <xf numFmtId="164" fontId="12" fillId="2" borderId="0" xfId="0" applyFont="1" applyFill="1" applyAlignment="1">
      <alignment horizontal="justify" vertical="justify" wrapText="1"/>
    </xf>
    <xf numFmtId="164" fontId="3" fillId="2" borderId="0" xfId="0" applyFont="1" applyFill="1" applyAlignment="1">
      <alignment horizontal="center" vertical="center"/>
    </xf>
    <xf numFmtId="3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3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47</xdr:row>
      <xdr:rowOff>47624</xdr:rowOff>
    </xdr:from>
    <xdr:to>
      <xdr:col>2</xdr:col>
      <xdr:colOff>161925</xdr:colOff>
      <xdr:row>51</xdr:row>
      <xdr:rowOff>219075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8496299"/>
          <a:ext cx="2543176" cy="90487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101864</xdr:rowOff>
    </xdr:from>
    <xdr:to>
      <xdr:col>2</xdr:col>
      <xdr:colOff>1160992</xdr:colOff>
      <xdr:row>103</xdr:row>
      <xdr:rowOff>795</xdr:rowOff>
    </xdr:to>
    <xdr:sp macro="" textlink="">
      <xdr:nvSpPr>
        <xdr:cNvPr id="10" name="Retângulo 3"/>
        <xdr:cNvSpPr/>
      </xdr:nvSpPr>
      <xdr:spPr bwMode="auto">
        <a:xfrm>
          <a:off x="238125" y="18256514"/>
          <a:ext cx="3599392" cy="708556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257.702/O-2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</xdr:colOff>
      <xdr:row>98</xdr:row>
      <xdr:rowOff>47627</xdr:rowOff>
    </xdr:from>
    <xdr:to>
      <xdr:col>12</xdr:col>
      <xdr:colOff>42334</xdr:colOff>
      <xdr:row>102</xdr:row>
      <xdr:rowOff>72762</xdr:rowOff>
    </xdr:to>
    <xdr:sp macro="" textlink="">
      <xdr:nvSpPr>
        <xdr:cNvPr id="11" name="Retângulo 10"/>
        <xdr:cNvSpPr/>
      </xdr:nvSpPr>
      <xdr:spPr bwMode="auto">
        <a:xfrm>
          <a:off x="11299031" y="18202277"/>
          <a:ext cx="2668853" cy="6728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222.413.578-55</a:t>
          </a:r>
          <a:endParaRPr lang="pt-BR" sz="10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437619</xdr:colOff>
      <xdr:row>98</xdr:row>
      <xdr:rowOff>91017</xdr:rowOff>
    </xdr:from>
    <xdr:to>
      <xdr:col>9</xdr:col>
      <xdr:colOff>321467</xdr:colOff>
      <xdr:row>103</xdr:row>
      <xdr:rowOff>12367</xdr:rowOff>
    </xdr:to>
    <xdr:sp macro="" textlink="">
      <xdr:nvSpPr>
        <xdr:cNvPr id="12" name="Retângulo 11"/>
        <xdr:cNvSpPr/>
      </xdr:nvSpPr>
      <xdr:spPr bwMode="auto">
        <a:xfrm>
          <a:off x="7562319" y="18245667"/>
          <a:ext cx="2931848" cy="73097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240.974/O-7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25929</xdr:colOff>
      <xdr:row>98</xdr:row>
      <xdr:rowOff>38100</xdr:rowOff>
    </xdr:from>
    <xdr:to>
      <xdr:col>5</xdr:col>
      <xdr:colOff>585788</xdr:colOff>
      <xdr:row>102</xdr:row>
      <xdr:rowOff>75141</xdr:rowOff>
    </xdr:to>
    <xdr:sp macro="" textlink="">
      <xdr:nvSpPr>
        <xdr:cNvPr id="13" name="Retângulo 12"/>
        <xdr:cNvSpPr/>
      </xdr:nvSpPr>
      <xdr:spPr bwMode="auto">
        <a:xfrm>
          <a:off x="4007379" y="18192750"/>
          <a:ext cx="2702984" cy="684741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Enzo Lúcio Ondei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254.411.408-03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57150</xdr:rowOff>
    </xdr:from>
    <xdr:to>
      <xdr:col>2</xdr:col>
      <xdr:colOff>161926</xdr:colOff>
      <xdr:row>4</xdr:row>
      <xdr:rowOff>209551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19075"/>
          <a:ext cx="2543176" cy="904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2"/>
  <sheetViews>
    <sheetView showGridLines="0" tabSelected="1" view="pageBreakPreview" zoomScaleNormal="100" zoomScaleSheetLayoutView="100" workbookViewId="0">
      <pane xSplit="3" ySplit="1" topLeftCell="D71" activePane="bottomRight" state="frozen"/>
      <selection activeCell="L25" sqref="L25"/>
      <selection pane="topRight" activeCell="L25" sqref="L25"/>
      <selection pane="bottomLeft" activeCell="L25" sqref="L25"/>
      <selection pane="bottomRight" activeCell="D47" sqref="D47"/>
    </sheetView>
  </sheetViews>
  <sheetFormatPr defaultColWidth="11" defaultRowHeight="12.75" x14ac:dyDescent="0.15"/>
  <cols>
    <col min="1" max="1" width="3.125" style="1" customWidth="1"/>
    <col min="2" max="2" width="32" style="1" customWidth="1"/>
    <col min="3" max="3" width="17.125" style="1" customWidth="1"/>
    <col min="4" max="4" width="14.375" style="1" customWidth="1"/>
    <col min="5" max="5" width="13.75" style="1" customWidth="1"/>
    <col min="6" max="6" width="13.125" style="1" customWidth="1"/>
    <col min="7" max="7" width="14.5" style="1" customWidth="1"/>
    <col min="8" max="8" width="14.75" style="1" customWidth="1"/>
    <col min="9" max="9" width="12.75" customWidth="1"/>
    <col min="10" max="10" width="14.75" style="1" customWidth="1"/>
    <col min="11" max="11" width="15.25" style="1" customWidth="1"/>
    <col min="12" max="12" width="19.25" style="1" bestFit="1" customWidth="1"/>
    <col min="13" max="16384" width="11" style="1"/>
  </cols>
  <sheetData>
    <row r="1" spans="1:12" x14ac:dyDescent="0.15">
      <c r="B1" s="1">
        <v>1</v>
      </c>
      <c r="C1" s="1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</row>
    <row r="2" spans="1:12" ht="24.75" customHeight="1" x14ac:dyDescent="0.15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15"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1.75" customHeight="1" x14ac:dyDescent="0.15">
      <c r="B4" s="5"/>
      <c r="C4" s="2"/>
      <c r="D4" s="2"/>
      <c r="G4" s="3"/>
      <c r="H4" s="3"/>
      <c r="I4" s="3"/>
      <c r="J4" s="3"/>
      <c r="K4" s="3"/>
      <c r="L4" s="7">
        <f>L9</f>
        <v>43738</v>
      </c>
    </row>
    <row r="5" spans="1:12" ht="21.75" customHeight="1" x14ac:dyDescent="0.15">
      <c r="B5" s="5"/>
      <c r="C5" s="2"/>
      <c r="D5" s="2"/>
      <c r="G5" s="3"/>
      <c r="H5" s="3"/>
      <c r="I5" s="3"/>
      <c r="J5" s="3"/>
      <c r="K5" s="3"/>
      <c r="L5" s="7"/>
    </row>
    <row r="6" spans="1:12" ht="13.5" thickBot="1" x14ac:dyDescent="0.2">
      <c r="B6" s="8"/>
      <c r="C6" s="9"/>
      <c r="D6" s="9"/>
      <c r="E6" s="9"/>
      <c r="F6" s="9"/>
      <c r="G6" s="2"/>
      <c r="H6" s="10"/>
      <c r="I6" s="2"/>
      <c r="J6" s="2"/>
      <c r="K6" s="2"/>
      <c r="L6" s="9" t="s">
        <v>1</v>
      </c>
    </row>
    <row r="7" spans="1:12" ht="15" customHeight="1" thickBot="1" x14ac:dyDescent="0.2">
      <c r="A7" s="1">
        <v>1</v>
      </c>
      <c r="B7" s="42" t="s">
        <v>2</v>
      </c>
      <c r="C7" s="45" t="s">
        <v>3</v>
      </c>
      <c r="D7" s="47" t="s">
        <v>4</v>
      </c>
      <c r="E7" s="48"/>
      <c r="F7" s="48"/>
      <c r="G7" s="49"/>
      <c r="H7" s="53" t="s">
        <v>5</v>
      </c>
      <c r="I7" s="54"/>
      <c r="J7" s="54"/>
      <c r="K7" s="54"/>
      <c r="L7" s="45" t="s">
        <v>3</v>
      </c>
    </row>
    <row r="8" spans="1:12" ht="15" customHeight="1" thickBot="1" x14ac:dyDescent="0.2">
      <c r="A8" s="1">
        <v>2</v>
      </c>
      <c r="B8" s="43"/>
      <c r="C8" s="46"/>
      <c r="D8" s="50"/>
      <c r="E8" s="51"/>
      <c r="F8" s="51"/>
      <c r="G8" s="52"/>
      <c r="H8" s="50" t="s">
        <v>6</v>
      </c>
      <c r="I8" s="51"/>
      <c r="J8" s="52"/>
      <c r="K8" s="11" t="s">
        <v>7</v>
      </c>
      <c r="L8" s="46"/>
    </row>
    <row r="9" spans="1:12" s="12" customFormat="1" ht="46.5" customHeight="1" thickBot="1" x14ac:dyDescent="0.2">
      <c r="A9" s="12">
        <v>3</v>
      </c>
      <c r="B9" s="43"/>
      <c r="C9" s="13">
        <v>43708</v>
      </c>
      <c r="D9" s="14" t="s">
        <v>8</v>
      </c>
      <c r="E9" s="14" t="s">
        <v>9</v>
      </c>
      <c r="F9" s="14" t="s">
        <v>10</v>
      </c>
      <c r="G9" s="14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3">
        <f>EOMONTH(C9,1)</f>
        <v>43738</v>
      </c>
    </row>
    <row r="10" spans="1:12" s="12" customFormat="1" ht="13.5" customHeight="1" thickBot="1" x14ac:dyDescent="0.2">
      <c r="A10" s="12">
        <v>4</v>
      </c>
      <c r="B10" s="44"/>
      <c r="C10" s="16" t="s">
        <v>16</v>
      </c>
      <c r="D10" s="16" t="s">
        <v>17</v>
      </c>
      <c r="E10" s="16" t="s">
        <v>18</v>
      </c>
      <c r="F10" s="16" t="s">
        <v>19</v>
      </c>
      <c r="G10" s="16" t="s">
        <v>20</v>
      </c>
      <c r="H10" s="11" t="s">
        <v>21</v>
      </c>
      <c r="I10" s="11" t="s">
        <v>22</v>
      </c>
      <c r="J10" s="11" t="s">
        <v>23</v>
      </c>
      <c r="K10" s="11" t="s">
        <v>24</v>
      </c>
      <c r="L10" s="16" t="s">
        <v>25</v>
      </c>
    </row>
    <row r="11" spans="1:12" ht="13.9" customHeight="1" x14ac:dyDescent="0.15">
      <c r="A11" s="1">
        <v>5</v>
      </c>
      <c r="B11" s="17"/>
      <c r="C11" s="18" t="s">
        <v>26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1:12" s="2" customFormat="1" x14ac:dyDescent="0.15">
      <c r="A12" s="2">
        <v>6</v>
      </c>
      <c r="B12" s="20" t="s">
        <v>27</v>
      </c>
      <c r="C12" s="21">
        <f>C14+C19+C25+C29+C33</f>
        <v>27354340265.07</v>
      </c>
      <c r="D12" s="21">
        <f>D14+D19+D25+D29+D33</f>
        <v>174650092.27000001</v>
      </c>
      <c r="E12" s="21">
        <f>E14+E19+E25+E29+E33</f>
        <v>91597373.920000002</v>
      </c>
      <c r="F12" s="21">
        <f t="shared" ref="F12:K12" si="0">F14+F19+F25+F29+F33</f>
        <v>206018.01</v>
      </c>
      <c r="G12" s="21">
        <f t="shared" si="0"/>
        <v>266453484.19999999</v>
      </c>
      <c r="H12" s="21">
        <f t="shared" si="0"/>
        <v>62875654.790000007</v>
      </c>
      <c r="I12" s="21">
        <f t="shared" si="0"/>
        <v>0</v>
      </c>
      <c r="J12" s="21">
        <f t="shared" si="0"/>
        <v>964353.32</v>
      </c>
      <c r="K12" s="21">
        <f t="shared" si="0"/>
        <v>-194231.59</v>
      </c>
      <c r="L12" s="21">
        <f>L14+L19+L25+L29+L33</f>
        <v>27243724412.5</v>
      </c>
    </row>
    <row r="13" spans="1:12" x14ac:dyDescent="0.15">
      <c r="A13" s="1">
        <v>7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s="2" customFormat="1" x14ac:dyDescent="0.15">
      <c r="A14" s="2">
        <v>8</v>
      </c>
      <c r="B14" s="20" t="s">
        <v>28</v>
      </c>
      <c r="C14" s="21">
        <f>SUM(C15:C17)</f>
        <v>26866254359.439999</v>
      </c>
      <c r="D14" s="21">
        <f t="shared" ref="D14:I14" si="1">SUM(D15:D17)</f>
        <v>170072121.81</v>
      </c>
      <c r="E14" s="21">
        <f t="shared" si="1"/>
        <v>89680695.069999993</v>
      </c>
      <c r="F14" s="21">
        <f t="shared" si="1"/>
        <v>206018.01</v>
      </c>
      <c r="G14" s="21">
        <f t="shared" si="1"/>
        <v>259958834.88999999</v>
      </c>
      <c r="H14" s="21">
        <f t="shared" si="1"/>
        <v>62164762.160000004</v>
      </c>
      <c r="I14" s="21">
        <f t="shared" si="1"/>
        <v>0</v>
      </c>
      <c r="J14" s="21">
        <f>SUM(J15:J17)</f>
        <v>899016.85</v>
      </c>
      <c r="K14" s="21">
        <f>SUM(K15:K17)</f>
        <v>-194231.59</v>
      </c>
      <c r="L14" s="21">
        <f>SUM(L15:L17)</f>
        <v>26759440248.23</v>
      </c>
    </row>
    <row r="15" spans="1:12" x14ac:dyDescent="0.15">
      <c r="A15" s="1">
        <v>9</v>
      </c>
      <c r="B15" s="22" t="s">
        <v>29</v>
      </c>
      <c r="C15" s="23">
        <v>56030412.469999999</v>
      </c>
      <c r="D15" s="23">
        <v>0</v>
      </c>
      <c r="E15" s="23">
        <v>0</v>
      </c>
      <c r="F15" s="23">
        <v>0</v>
      </c>
      <c r="G15" s="24">
        <f>SUM(D15:F15)</f>
        <v>0</v>
      </c>
      <c r="H15" s="23">
        <v>112039.22</v>
      </c>
      <c r="I15" s="23">
        <v>0</v>
      </c>
      <c r="J15" s="23">
        <v>0</v>
      </c>
      <c r="K15" s="23">
        <v>0</v>
      </c>
      <c r="L15" s="23">
        <v>56142451.689999998</v>
      </c>
    </row>
    <row r="16" spans="1:12" s="25" customFormat="1" x14ac:dyDescent="0.15">
      <c r="A16" s="25">
        <v>10</v>
      </c>
      <c r="B16" s="22" t="s">
        <v>30</v>
      </c>
      <c r="C16" s="23">
        <v>405610053.15000004</v>
      </c>
      <c r="D16" s="23">
        <v>5157894.74</v>
      </c>
      <c r="E16" s="23">
        <v>444250.02</v>
      </c>
      <c r="F16" s="23">
        <v>33798.5</v>
      </c>
      <c r="G16" s="24">
        <f>SUM(D16:F16)</f>
        <v>5635943.2599999998</v>
      </c>
      <c r="H16" s="23">
        <v>0.02</v>
      </c>
      <c r="I16" s="23">
        <v>0</v>
      </c>
      <c r="J16" s="23">
        <v>899016.85</v>
      </c>
      <c r="K16" s="23">
        <v>-194231.59</v>
      </c>
      <c r="L16" s="23">
        <v>401545406.87</v>
      </c>
    </row>
    <row r="17" spans="1:12" x14ac:dyDescent="0.15">
      <c r="A17" s="1">
        <v>11</v>
      </c>
      <c r="B17" s="22" t="s">
        <v>31</v>
      </c>
      <c r="C17" s="23">
        <v>26404613893.82</v>
      </c>
      <c r="D17" s="23">
        <v>164914227.06999999</v>
      </c>
      <c r="E17" s="23">
        <v>89236445.049999997</v>
      </c>
      <c r="F17" s="23">
        <v>172219.51</v>
      </c>
      <c r="G17" s="24">
        <f>SUM(D17:F17)</f>
        <v>254322891.63</v>
      </c>
      <c r="H17" s="23">
        <v>62052722.920000002</v>
      </c>
      <c r="I17" s="23">
        <v>0</v>
      </c>
      <c r="J17" s="23">
        <v>0</v>
      </c>
      <c r="K17" s="23">
        <v>0</v>
      </c>
      <c r="L17" s="23">
        <v>26301752389.669998</v>
      </c>
    </row>
    <row r="18" spans="1:12" x14ac:dyDescent="0.15">
      <c r="A18" s="1">
        <v>12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s="2" customFormat="1" x14ac:dyDescent="0.15">
      <c r="A19" s="2">
        <v>13</v>
      </c>
      <c r="B19" s="20" t="s">
        <v>32</v>
      </c>
      <c r="C19" s="21">
        <f>SUM(C20:C23)</f>
        <v>82038113.160000011</v>
      </c>
      <c r="D19" s="21">
        <f>SUM(D20:D23)</f>
        <v>0</v>
      </c>
      <c r="E19" s="21">
        <f>SUM(E20:E23)</f>
        <v>0</v>
      </c>
      <c r="F19" s="21">
        <f>SUM(F20:F23)</f>
        <v>0</v>
      </c>
      <c r="G19" s="21">
        <f t="shared" ref="G19" si="2">SUM(G20:G23)</f>
        <v>0</v>
      </c>
      <c r="H19" s="21">
        <f>SUM(H20:H23)</f>
        <v>513419.63000000006</v>
      </c>
      <c r="I19" s="21">
        <f>SUM(I20:I23)</f>
        <v>0</v>
      </c>
      <c r="J19" s="21">
        <f>SUM(J20:J23)</f>
        <v>0</v>
      </c>
      <c r="K19" s="21">
        <f>SUM(K20:K23)</f>
        <v>0</v>
      </c>
      <c r="L19" s="21">
        <f>SUM(L20:L23)</f>
        <v>82551532.790000007</v>
      </c>
    </row>
    <row r="20" spans="1:12" x14ac:dyDescent="0.15">
      <c r="A20" s="1">
        <v>14</v>
      </c>
      <c r="B20" s="22" t="s">
        <v>33</v>
      </c>
      <c r="C20" s="23">
        <v>30044532.48</v>
      </c>
      <c r="D20" s="23">
        <v>0</v>
      </c>
      <c r="E20" s="23">
        <v>0</v>
      </c>
      <c r="F20" s="23">
        <v>0</v>
      </c>
      <c r="G20" s="24">
        <f>SUM(D20:F20)</f>
        <v>0</v>
      </c>
      <c r="H20" s="23">
        <v>188027.88</v>
      </c>
      <c r="I20" s="23">
        <v>0</v>
      </c>
      <c r="J20" s="23">
        <v>0</v>
      </c>
      <c r="K20" s="23">
        <v>0</v>
      </c>
      <c r="L20" s="23">
        <v>30232560.359999999</v>
      </c>
    </row>
    <row r="21" spans="1:12" x14ac:dyDescent="0.15">
      <c r="A21" s="1">
        <v>15</v>
      </c>
      <c r="B21" s="22" t="s">
        <v>34</v>
      </c>
      <c r="C21" s="23">
        <v>41291111.870000005</v>
      </c>
      <c r="D21" s="23">
        <v>0</v>
      </c>
      <c r="E21" s="23">
        <v>0</v>
      </c>
      <c r="F21" s="23">
        <v>0</v>
      </c>
      <c r="G21" s="24"/>
      <c r="H21" s="23">
        <v>258412.42</v>
      </c>
      <c r="I21" s="23">
        <v>0</v>
      </c>
      <c r="J21" s="23">
        <v>0</v>
      </c>
      <c r="K21" s="23">
        <v>0</v>
      </c>
      <c r="L21" s="23">
        <v>41549524.289999999</v>
      </c>
    </row>
    <row r="22" spans="1:12" x14ac:dyDescent="0.15">
      <c r="A22" s="1">
        <v>16</v>
      </c>
      <c r="B22" s="22" t="s">
        <v>35</v>
      </c>
      <c r="C22" s="23">
        <v>10702468.810000001</v>
      </c>
      <c r="D22" s="23">
        <v>0</v>
      </c>
      <c r="E22" s="23">
        <v>0</v>
      </c>
      <c r="F22" s="23">
        <v>0</v>
      </c>
      <c r="G22" s="24"/>
      <c r="H22" s="23">
        <v>66979.33</v>
      </c>
      <c r="I22" s="23">
        <v>0</v>
      </c>
      <c r="J22" s="23">
        <v>0</v>
      </c>
      <c r="K22" s="23">
        <v>0</v>
      </c>
      <c r="L22" s="23">
        <v>10769448.140000001</v>
      </c>
    </row>
    <row r="23" spans="1:12" x14ac:dyDescent="0.15">
      <c r="A23" s="1">
        <v>17</v>
      </c>
      <c r="B23" s="22" t="s">
        <v>36</v>
      </c>
      <c r="C23" s="23">
        <v>0</v>
      </c>
      <c r="D23" s="23">
        <v>0</v>
      </c>
      <c r="E23" s="23">
        <v>0</v>
      </c>
      <c r="F23" s="23">
        <v>0</v>
      </c>
      <c r="G23" s="24">
        <f>SUM(D23:F23)</f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x14ac:dyDescent="0.15">
      <c r="A24" s="1">
        <v>18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s="2" customFormat="1" x14ac:dyDescent="0.15">
      <c r="A25" s="2">
        <v>19</v>
      </c>
      <c r="B25" s="20" t="s">
        <v>37</v>
      </c>
      <c r="C25" s="21">
        <f>SUM(C26:C27)</f>
        <v>68698480</v>
      </c>
      <c r="D25" s="21">
        <f t="shared" ref="D25:L25" si="3">SUM(D26:D27)</f>
        <v>1529590.4900000002</v>
      </c>
      <c r="E25" s="21">
        <f t="shared" si="3"/>
        <v>380778.01</v>
      </c>
      <c r="F25" s="21">
        <f t="shared" si="3"/>
        <v>0</v>
      </c>
      <c r="G25" s="21">
        <f t="shared" si="3"/>
        <v>1910368.5000000002</v>
      </c>
      <c r="H25" s="21">
        <f t="shared" si="3"/>
        <v>0</v>
      </c>
      <c r="I25" s="21">
        <f t="shared" si="3"/>
        <v>0</v>
      </c>
      <c r="J25" s="21">
        <f t="shared" si="3"/>
        <v>65336.47</v>
      </c>
      <c r="K25" s="21">
        <f t="shared" si="3"/>
        <v>0</v>
      </c>
      <c r="L25" s="21">
        <f t="shared" si="3"/>
        <v>67234225.979999989</v>
      </c>
    </row>
    <row r="26" spans="1:12" ht="15.75" x14ac:dyDescent="0.15">
      <c r="A26" s="1">
        <v>20</v>
      </c>
      <c r="B26" s="22" t="s">
        <v>38</v>
      </c>
      <c r="C26" s="23">
        <v>0</v>
      </c>
      <c r="D26" s="23">
        <v>0</v>
      </c>
      <c r="E26" s="23">
        <v>0</v>
      </c>
      <c r="F26" s="23">
        <v>0</v>
      </c>
      <c r="G26" s="24">
        <f>SUM(D26:F26)</f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x14ac:dyDescent="0.15">
      <c r="A27" s="1">
        <v>21</v>
      </c>
      <c r="B27" s="22" t="s">
        <v>39</v>
      </c>
      <c r="C27" s="23">
        <v>68698480</v>
      </c>
      <c r="D27" s="23">
        <v>1529590.4900000002</v>
      </c>
      <c r="E27" s="23">
        <v>380778.01</v>
      </c>
      <c r="F27" s="23">
        <v>0</v>
      </c>
      <c r="G27" s="24">
        <f>SUM(D27:F27)</f>
        <v>1910368.5000000002</v>
      </c>
      <c r="H27" s="23">
        <v>0</v>
      </c>
      <c r="I27" s="23">
        <v>0</v>
      </c>
      <c r="J27" s="23">
        <v>65336.47</v>
      </c>
      <c r="K27" s="23">
        <v>0</v>
      </c>
      <c r="L27" s="23">
        <v>67234225.979999989</v>
      </c>
    </row>
    <row r="28" spans="1:12" x14ac:dyDescent="0.15">
      <c r="A28" s="1">
        <v>22</v>
      </c>
      <c r="B28" s="22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x14ac:dyDescent="0.15">
      <c r="A29" s="1">
        <v>23</v>
      </c>
      <c r="B29" s="20" t="s">
        <v>40</v>
      </c>
      <c r="C29" s="21">
        <f t="shared" ref="C29:L29" si="4">SUM(C30:C31)</f>
        <v>230000000</v>
      </c>
      <c r="D29" s="21">
        <f t="shared" si="4"/>
        <v>2583333.33</v>
      </c>
      <c r="E29" s="21">
        <f t="shared" si="4"/>
        <v>1370183.4300000002</v>
      </c>
      <c r="F29" s="21">
        <f t="shared" si="4"/>
        <v>0</v>
      </c>
      <c r="G29" s="21">
        <f t="shared" si="4"/>
        <v>3953516.7600000002</v>
      </c>
      <c r="H29" s="21">
        <f t="shared" si="4"/>
        <v>0</v>
      </c>
      <c r="I29" s="21">
        <f t="shared" si="4"/>
        <v>0</v>
      </c>
      <c r="J29" s="21">
        <f t="shared" si="4"/>
        <v>0</v>
      </c>
      <c r="K29" s="21">
        <f t="shared" si="4"/>
        <v>0</v>
      </c>
      <c r="L29" s="21">
        <f t="shared" si="4"/>
        <v>227416666.67000002</v>
      </c>
    </row>
    <row r="30" spans="1:12" x14ac:dyDescent="0.15">
      <c r="A30" s="1">
        <v>24</v>
      </c>
      <c r="B30" s="22" t="s">
        <v>41</v>
      </c>
      <c r="C30" s="24">
        <v>30000000</v>
      </c>
      <c r="D30" s="23">
        <v>500000</v>
      </c>
      <c r="E30" s="24">
        <v>179572.65000000002</v>
      </c>
      <c r="F30" s="24">
        <v>0</v>
      </c>
      <c r="G30" s="24">
        <f>SUM(D30:F30)</f>
        <v>679572.65</v>
      </c>
      <c r="H30" s="24">
        <v>0</v>
      </c>
      <c r="I30" s="24">
        <v>0</v>
      </c>
      <c r="J30" s="24">
        <v>0</v>
      </c>
      <c r="K30" s="24">
        <v>0</v>
      </c>
      <c r="L30" s="23">
        <v>29500000</v>
      </c>
    </row>
    <row r="31" spans="1:12" x14ac:dyDescent="0.15">
      <c r="A31" s="1">
        <v>25</v>
      </c>
      <c r="B31" s="22" t="s">
        <v>42</v>
      </c>
      <c r="C31" s="24">
        <v>200000000</v>
      </c>
      <c r="D31" s="23">
        <v>2083333.33</v>
      </c>
      <c r="E31" s="24">
        <v>1190610.78</v>
      </c>
      <c r="F31" s="24">
        <v>0</v>
      </c>
      <c r="G31" s="24">
        <f>SUM(D31:F31)</f>
        <v>3273944.1100000003</v>
      </c>
      <c r="H31" s="24">
        <v>0</v>
      </c>
      <c r="I31" s="24">
        <v>0</v>
      </c>
      <c r="J31" s="24">
        <v>0</v>
      </c>
      <c r="K31" s="24">
        <v>0</v>
      </c>
      <c r="L31" s="23">
        <v>197916666.67000002</v>
      </c>
    </row>
    <row r="32" spans="1:12" x14ac:dyDescent="0.15">
      <c r="A32" s="1">
        <v>26</v>
      </c>
      <c r="B32" s="22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" customFormat="1" x14ac:dyDescent="0.15">
      <c r="A33" s="2">
        <v>27</v>
      </c>
      <c r="B33" s="20" t="s">
        <v>43</v>
      </c>
      <c r="C33" s="21">
        <f>SUM(C34:C37)</f>
        <v>107349312.47</v>
      </c>
      <c r="D33" s="21">
        <f t="shared" ref="D33:L33" si="5">SUM(D34:D37)</f>
        <v>465046.64</v>
      </c>
      <c r="E33" s="21">
        <f t="shared" si="5"/>
        <v>165717.41</v>
      </c>
      <c r="F33" s="21">
        <f t="shared" si="5"/>
        <v>0</v>
      </c>
      <c r="G33" s="27">
        <f t="shared" si="5"/>
        <v>630764.05000000005</v>
      </c>
      <c r="H33" s="21">
        <f t="shared" si="5"/>
        <v>197473</v>
      </c>
      <c r="I33" s="21">
        <f t="shared" si="5"/>
        <v>0</v>
      </c>
      <c r="J33" s="21">
        <f t="shared" si="5"/>
        <v>0</v>
      </c>
      <c r="K33" s="21">
        <f t="shared" si="5"/>
        <v>0</v>
      </c>
      <c r="L33" s="21">
        <f t="shared" si="5"/>
        <v>107081738.83</v>
      </c>
    </row>
    <row r="34" spans="1:12" ht="13.5" x14ac:dyDescent="0.15">
      <c r="A34" s="1">
        <v>28</v>
      </c>
      <c r="B34" s="28" t="s">
        <v>44</v>
      </c>
      <c r="C34" s="29">
        <v>49007439.07</v>
      </c>
      <c r="D34" s="29">
        <v>245880.08</v>
      </c>
      <c r="E34" s="29">
        <v>35726.370000000003</v>
      </c>
      <c r="F34" s="29">
        <v>0</v>
      </c>
      <c r="G34" s="24">
        <f>SUM(D34:F34)</f>
        <v>281606.45</v>
      </c>
      <c r="H34" s="29">
        <v>159976.79</v>
      </c>
      <c r="I34" s="29">
        <v>0</v>
      </c>
      <c r="J34" s="29">
        <v>0</v>
      </c>
      <c r="K34" s="29">
        <v>0</v>
      </c>
      <c r="L34" s="23">
        <v>48921535.780000001</v>
      </c>
    </row>
    <row r="35" spans="1:12" ht="13.5" x14ac:dyDescent="0.15">
      <c r="A35" s="1">
        <v>29</v>
      </c>
      <c r="B35" s="28" t="s">
        <v>45</v>
      </c>
      <c r="C35" s="29">
        <v>687341.23</v>
      </c>
      <c r="D35" s="29">
        <v>3447.54</v>
      </c>
      <c r="E35" s="29">
        <v>473.35</v>
      </c>
      <c r="F35" s="29">
        <v>0</v>
      </c>
      <c r="G35" s="24">
        <f>SUM(D35:F35)</f>
        <v>3920.89</v>
      </c>
      <c r="H35" s="29">
        <v>2290.86</v>
      </c>
      <c r="I35" s="29">
        <v>0</v>
      </c>
      <c r="J35" s="29">
        <v>0</v>
      </c>
      <c r="K35" s="29">
        <v>0</v>
      </c>
      <c r="L35" s="23">
        <v>686184.54999999993</v>
      </c>
    </row>
    <row r="36" spans="1:12" x14ac:dyDescent="0.15">
      <c r="A36" s="1">
        <v>30</v>
      </c>
      <c r="B36" s="22" t="s">
        <v>46</v>
      </c>
      <c r="C36" s="29">
        <v>57654532.170000002</v>
      </c>
      <c r="D36" s="29">
        <v>215719.02</v>
      </c>
      <c r="E36" s="29">
        <v>129517.69</v>
      </c>
      <c r="F36" s="29">
        <v>0</v>
      </c>
      <c r="G36" s="24">
        <f>SUM(D36:F36)</f>
        <v>345236.70999999996</v>
      </c>
      <c r="H36" s="29">
        <v>35205.35</v>
      </c>
      <c r="I36" s="29">
        <v>0</v>
      </c>
      <c r="J36" s="29">
        <v>0</v>
      </c>
      <c r="K36" s="29">
        <v>0</v>
      </c>
      <c r="L36" s="23">
        <v>57474018.5</v>
      </c>
    </row>
    <row r="37" spans="1:12" x14ac:dyDescent="0.15">
      <c r="A37" s="1">
        <v>31</v>
      </c>
      <c r="B37" s="28" t="s">
        <v>47</v>
      </c>
      <c r="C37" s="29">
        <v>0</v>
      </c>
      <c r="D37" s="29">
        <v>0</v>
      </c>
      <c r="E37" s="29">
        <v>0</v>
      </c>
      <c r="F37" s="29">
        <v>0</v>
      </c>
      <c r="G37" s="24">
        <f>SUM(D37:F37)</f>
        <v>0</v>
      </c>
      <c r="H37" s="29">
        <v>0</v>
      </c>
      <c r="I37" s="29">
        <v>0</v>
      </c>
      <c r="J37" s="29">
        <v>0</v>
      </c>
      <c r="K37" s="29">
        <v>0</v>
      </c>
      <c r="L37" s="23">
        <v>0</v>
      </c>
    </row>
    <row r="38" spans="1:12" x14ac:dyDescent="0.15">
      <c r="A38" s="1">
        <v>32</v>
      </c>
      <c r="B38" s="22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s="2" customFormat="1" x14ac:dyDescent="0.15">
      <c r="A39" s="2">
        <v>33</v>
      </c>
      <c r="B39" s="20" t="s">
        <v>48</v>
      </c>
      <c r="C39" s="30">
        <f t="shared" ref="C39:L39" si="6">C41</f>
        <v>359925493.60000002</v>
      </c>
      <c r="D39" s="30">
        <f t="shared" si="6"/>
        <v>0</v>
      </c>
      <c r="E39" s="30">
        <f t="shared" si="6"/>
        <v>0</v>
      </c>
      <c r="F39" s="30">
        <f t="shared" si="6"/>
        <v>154843.82</v>
      </c>
      <c r="G39" s="30">
        <f t="shared" si="6"/>
        <v>154843.82</v>
      </c>
      <c r="H39" s="30">
        <f t="shared" si="6"/>
        <v>2125140.2400000002</v>
      </c>
      <c r="I39" s="30">
        <f t="shared" si="6"/>
        <v>0</v>
      </c>
      <c r="J39" s="30">
        <f t="shared" si="6"/>
        <v>0</v>
      </c>
      <c r="K39" s="30">
        <f t="shared" si="6"/>
        <v>0</v>
      </c>
      <c r="L39" s="30">
        <f t="shared" si="6"/>
        <v>362050633.84000003</v>
      </c>
    </row>
    <row r="40" spans="1:12" s="2" customFormat="1" x14ac:dyDescent="0.15">
      <c r="A40" s="2">
        <v>34</v>
      </c>
      <c r="B40" s="2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s="2" customFormat="1" x14ac:dyDescent="0.15">
      <c r="A41" s="2">
        <v>35</v>
      </c>
      <c r="B41" s="20" t="s">
        <v>49</v>
      </c>
      <c r="C41" s="21">
        <f>SUM(C42:C45)</f>
        <v>359925493.60000002</v>
      </c>
      <c r="D41" s="21">
        <f t="shared" ref="D41:L41" si="7">SUM(D42:D45)</f>
        <v>0</v>
      </c>
      <c r="E41" s="21">
        <f t="shared" si="7"/>
        <v>0</v>
      </c>
      <c r="F41" s="21">
        <f t="shared" si="7"/>
        <v>154843.82</v>
      </c>
      <c r="G41" s="21">
        <f t="shared" si="7"/>
        <v>154843.82</v>
      </c>
      <c r="H41" s="21">
        <f t="shared" si="7"/>
        <v>2125140.2400000002</v>
      </c>
      <c r="I41" s="21">
        <f t="shared" si="7"/>
        <v>0</v>
      </c>
      <c r="J41" s="21">
        <f t="shared" si="7"/>
        <v>0</v>
      </c>
      <c r="K41" s="21">
        <f t="shared" si="7"/>
        <v>0</v>
      </c>
      <c r="L41" s="21">
        <f t="shared" si="7"/>
        <v>362050633.84000003</v>
      </c>
    </row>
    <row r="42" spans="1:12" x14ac:dyDescent="0.15">
      <c r="A42" s="1">
        <v>36</v>
      </c>
      <c r="B42" s="22" t="s">
        <v>50</v>
      </c>
      <c r="C42" s="23">
        <v>42719979.020000003</v>
      </c>
      <c r="D42" s="23">
        <v>0</v>
      </c>
      <c r="E42" s="23">
        <v>0</v>
      </c>
      <c r="F42" s="23">
        <v>0</v>
      </c>
      <c r="G42" s="24">
        <f>SUM(D42:F42)</f>
        <v>0</v>
      </c>
      <c r="H42" s="23">
        <v>139971.01999999999</v>
      </c>
      <c r="I42" s="23">
        <v>0</v>
      </c>
      <c r="J42" s="23">
        <v>0</v>
      </c>
      <c r="K42" s="23">
        <v>0</v>
      </c>
      <c r="L42" s="23">
        <v>42859950.039999999</v>
      </c>
    </row>
    <row r="43" spans="1:12" x14ac:dyDescent="0.15">
      <c r="A43" s="1">
        <v>37</v>
      </c>
      <c r="B43" s="22" t="s">
        <v>51</v>
      </c>
      <c r="C43" s="23">
        <v>84000719.669999987</v>
      </c>
      <c r="D43" s="23">
        <v>0</v>
      </c>
      <c r="E43" s="23">
        <v>0</v>
      </c>
      <c r="F43" s="23">
        <v>0</v>
      </c>
      <c r="G43" s="24">
        <f>SUM(D43:F43)</f>
        <v>0</v>
      </c>
      <c r="H43" s="23">
        <v>525702.22</v>
      </c>
      <c r="I43" s="23">
        <v>0</v>
      </c>
      <c r="J43" s="23">
        <v>0</v>
      </c>
      <c r="K43" s="23">
        <v>0</v>
      </c>
      <c r="L43" s="23">
        <v>84526421.890000001</v>
      </c>
    </row>
    <row r="44" spans="1:12" x14ac:dyDescent="0.15">
      <c r="A44" s="1">
        <v>38</v>
      </c>
      <c r="B44" s="22" t="s">
        <v>52</v>
      </c>
      <c r="C44" s="23">
        <v>233204794.91000003</v>
      </c>
      <c r="D44" s="23">
        <v>0</v>
      </c>
      <c r="E44" s="23">
        <v>0</v>
      </c>
      <c r="F44" s="23">
        <v>0</v>
      </c>
      <c r="G44" s="24">
        <f>SUM(D44:F44)</f>
        <v>0</v>
      </c>
      <c r="H44" s="23">
        <v>1459467</v>
      </c>
      <c r="I44" s="23">
        <v>0</v>
      </c>
      <c r="J44" s="23">
        <v>0</v>
      </c>
      <c r="K44" s="23">
        <v>0</v>
      </c>
      <c r="L44" s="23">
        <v>234664261.91</v>
      </c>
    </row>
    <row r="45" spans="1:12" x14ac:dyDescent="0.15">
      <c r="A45" s="1">
        <v>39</v>
      </c>
      <c r="B45" s="22" t="s">
        <v>53</v>
      </c>
      <c r="C45" s="23">
        <v>0</v>
      </c>
      <c r="D45" s="23">
        <v>0</v>
      </c>
      <c r="E45" s="23">
        <v>0</v>
      </c>
      <c r="F45" s="23">
        <v>154843.82</v>
      </c>
      <c r="G45" s="24">
        <f>SUM(D45:F45)</f>
        <v>154843.82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</row>
    <row r="46" spans="1:12" ht="13.5" thickBot="1" x14ac:dyDescent="0.2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2" customFormat="1" ht="25.15" customHeight="1" thickBot="1" x14ac:dyDescent="0.2">
      <c r="B47" s="31" t="s">
        <v>11</v>
      </c>
      <c r="C47" s="32">
        <f>C12+C39</f>
        <v>27714265758.669998</v>
      </c>
      <c r="D47" s="32">
        <f>D12+D39</f>
        <v>174650092.27000001</v>
      </c>
      <c r="E47" s="32">
        <f>E12+E39</f>
        <v>91597373.920000002</v>
      </c>
      <c r="F47" s="32">
        <f>F12+F39</f>
        <v>360861.83</v>
      </c>
      <c r="G47" s="32">
        <f>G39+G12</f>
        <v>266608328.01999998</v>
      </c>
      <c r="H47" s="32">
        <f>H39+H12</f>
        <v>65000795.030000009</v>
      </c>
      <c r="I47" s="32">
        <f>I39+I12</f>
        <v>0</v>
      </c>
      <c r="J47" s="32">
        <f>J39+J12</f>
        <v>964353.32</v>
      </c>
      <c r="K47" s="32">
        <f>K39+K12</f>
        <v>-194231.59</v>
      </c>
      <c r="L47" s="32">
        <f>L12+L39</f>
        <v>27605775046.34</v>
      </c>
    </row>
    <row r="48" spans="1:12" ht="13.5" customHeight="1" x14ac:dyDescent="0.15">
      <c r="I48" s="1"/>
    </row>
    <row r="49" spans="2:12" x14ac:dyDescent="0.15">
      <c r="I49" s="1"/>
    </row>
    <row r="50" spans="2:12" ht="18.75" x14ac:dyDescent="0.15">
      <c r="B50" s="41" t="s">
        <v>65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2:12" x14ac:dyDescent="0.15">
      <c r="B51" s="5"/>
      <c r="C51" s="6"/>
      <c r="D51" s="6"/>
      <c r="E51" s="6"/>
      <c r="F51" s="6"/>
      <c r="G51" s="6"/>
      <c r="H51" s="6"/>
      <c r="I51" s="6"/>
      <c r="J51" s="4"/>
      <c r="K51" s="4"/>
      <c r="L51" s="6"/>
    </row>
    <row r="52" spans="2:12" ht="18" x14ac:dyDescent="0.15">
      <c r="B52" s="5"/>
      <c r="C52" s="2"/>
      <c r="D52" s="2"/>
      <c r="G52" s="3"/>
      <c r="H52" s="3"/>
      <c r="I52" s="4"/>
      <c r="J52" s="4"/>
      <c r="K52" s="3"/>
      <c r="L52" s="7"/>
    </row>
    <row r="53" spans="2:12" ht="13.5" thickBot="1" x14ac:dyDescent="0.2">
      <c r="B53" s="8"/>
      <c r="C53" s="9"/>
      <c r="D53" s="9"/>
      <c r="E53" s="9"/>
      <c r="F53" s="9"/>
      <c r="G53" s="2"/>
      <c r="H53" s="15"/>
      <c r="I53" s="9"/>
      <c r="J53" s="4"/>
      <c r="K53" s="4"/>
      <c r="L53" s="9" t="s">
        <v>1</v>
      </c>
    </row>
    <row r="54" spans="2:12" ht="13.5" thickBot="1" x14ac:dyDescent="0.2">
      <c r="B54" s="42" t="s">
        <v>2</v>
      </c>
      <c r="C54" s="45" t="s">
        <v>3</v>
      </c>
      <c r="D54" s="47" t="s">
        <v>4</v>
      </c>
      <c r="E54" s="48"/>
      <c r="F54" s="48"/>
      <c r="G54" s="49"/>
      <c r="H54" s="53" t="s">
        <v>5</v>
      </c>
      <c r="I54" s="54"/>
      <c r="J54" s="54"/>
      <c r="K54" s="54"/>
      <c r="L54" s="45" t="s">
        <v>3</v>
      </c>
    </row>
    <row r="55" spans="2:12" ht="13.5" thickBot="1" x14ac:dyDescent="0.2">
      <c r="B55" s="43"/>
      <c r="C55" s="46"/>
      <c r="D55" s="50"/>
      <c r="E55" s="51"/>
      <c r="F55" s="51"/>
      <c r="G55" s="52"/>
      <c r="H55" s="50" t="s">
        <v>6</v>
      </c>
      <c r="I55" s="51"/>
      <c r="J55" s="52"/>
      <c r="K55" s="11" t="s">
        <v>7</v>
      </c>
      <c r="L55" s="46"/>
    </row>
    <row r="56" spans="2:12" ht="45.75" thickBot="1" x14ac:dyDescent="0.2">
      <c r="B56" s="43"/>
      <c r="C56" s="13">
        <v>43465</v>
      </c>
      <c r="D56" s="14" t="s">
        <v>8</v>
      </c>
      <c r="E56" s="14" t="s">
        <v>9</v>
      </c>
      <c r="F56" s="14" t="s">
        <v>10</v>
      </c>
      <c r="G56" s="14" t="s">
        <v>11</v>
      </c>
      <c r="H56" s="11" t="s">
        <v>12</v>
      </c>
      <c r="I56" s="11" t="s">
        <v>54</v>
      </c>
      <c r="J56" s="11" t="s">
        <v>55</v>
      </c>
      <c r="K56" s="11" t="s">
        <v>56</v>
      </c>
      <c r="L56" s="13">
        <f>L9</f>
        <v>43738</v>
      </c>
    </row>
    <row r="57" spans="2:12" ht="13.5" thickBot="1" x14ac:dyDescent="0.2">
      <c r="B57" s="44"/>
      <c r="C57" s="16" t="s">
        <v>16</v>
      </c>
      <c r="D57" s="16" t="s">
        <v>17</v>
      </c>
      <c r="E57" s="16" t="s">
        <v>18</v>
      </c>
      <c r="F57" s="16" t="s">
        <v>19</v>
      </c>
      <c r="G57" s="16" t="s">
        <v>20</v>
      </c>
      <c r="H57" s="11" t="s">
        <v>21</v>
      </c>
      <c r="I57" s="11" t="s">
        <v>22</v>
      </c>
      <c r="J57" s="11" t="s">
        <v>23</v>
      </c>
      <c r="K57" s="11" t="s">
        <v>24</v>
      </c>
      <c r="L57" s="16" t="s">
        <v>25</v>
      </c>
    </row>
    <row r="58" spans="2:12" x14ac:dyDescent="0.15">
      <c r="B58" s="17"/>
      <c r="C58" s="18" t="s">
        <v>26</v>
      </c>
      <c r="D58" s="19"/>
      <c r="E58" s="19"/>
      <c r="F58" s="19"/>
      <c r="G58" s="19"/>
      <c r="H58" s="19"/>
      <c r="I58" s="19"/>
      <c r="J58" s="19"/>
      <c r="K58" s="19"/>
      <c r="L58" s="19"/>
    </row>
    <row r="59" spans="2:12" x14ac:dyDescent="0.15">
      <c r="B59" s="20" t="s">
        <v>27</v>
      </c>
      <c r="C59" s="21">
        <f>C61+C66+C72+C76+C80</f>
        <v>28218804796.279999</v>
      </c>
      <c r="D59" s="21">
        <f>D61+D66+D72+D76+D80</f>
        <v>1532765840.1999998</v>
      </c>
      <c r="E59" s="21">
        <f>E61+E66+E72+E76+E80</f>
        <v>836172881.51999998</v>
      </c>
      <c r="F59" s="21">
        <f t="shared" ref="F59:K59" si="8">F61+F66+F72+F76+F80</f>
        <v>2553452.4499999997</v>
      </c>
      <c r="G59" s="21">
        <f t="shared" si="8"/>
        <v>2371492174.1700001</v>
      </c>
      <c r="H59" s="21">
        <f t="shared" si="8"/>
        <v>438932359.06</v>
      </c>
      <c r="I59" s="21">
        <f t="shared" si="8"/>
        <v>110949645.63</v>
      </c>
      <c r="J59" s="21">
        <f t="shared" si="8"/>
        <v>49080837.859999999</v>
      </c>
      <c r="K59" s="21">
        <f t="shared" si="8"/>
        <v>41277386.130000003</v>
      </c>
      <c r="L59" s="21">
        <f>L61+L66+L72+L76+L80</f>
        <v>27243724412.500004</v>
      </c>
    </row>
    <row r="60" spans="2:12" x14ac:dyDescent="0.15">
      <c r="B60" s="22"/>
      <c r="C60" s="23">
        <v>0</v>
      </c>
      <c r="D60" s="23"/>
      <c r="E60" s="23"/>
      <c r="F60" s="23"/>
      <c r="G60" s="23"/>
      <c r="H60" s="23"/>
      <c r="I60" s="23"/>
      <c r="J60" s="23"/>
      <c r="K60" s="23"/>
      <c r="L60" s="23"/>
    </row>
    <row r="61" spans="2:12" x14ac:dyDescent="0.15">
      <c r="B61" s="20" t="s">
        <v>28</v>
      </c>
      <c r="C61" s="21">
        <f>SUM(C62:C64)</f>
        <v>27826008333.450001</v>
      </c>
      <c r="D61" s="21">
        <f t="shared" ref="D61:K61" si="9">SUM(D62:D64)</f>
        <v>1505010139.4899998</v>
      </c>
      <c r="E61" s="21">
        <f t="shared" si="9"/>
        <v>821678886.93000007</v>
      </c>
      <c r="F61" s="21">
        <f t="shared" si="9"/>
        <v>1916823.25</v>
      </c>
      <c r="G61" s="21">
        <f>SUM(G62:G64)</f>
        <v>2328605849.6700001</v>
      </c>
      <c r="H61" s="21">
        <f t="shared" si="9"/>
        <v>430949352.55000001</v>
      </c>
      <c r="I61" s="21">
        <f t="shared" si="9"/>
        <v>0</v>
      </c>
      <c r="J61" s="21">
        <f t="shared" si="9"/>
        <v>7851544.2800000012</v>
      </c>
      <c r="K61" s="21">
        <f t="shared" si="9"/>
        <v>358842.55999999994</v>
      </c>
      <c r="L61" s="21">
        <f>SUM(L62:L64)</f>
        <v>26759440248.230003</v>
      </c>
    </row>
    <row r="62" spans="2:12" x14ac:dyDescent="0.15">
      <c r="B62" s="22" t="s">
        <v>29</v>
      </c>
      <c r="C62" s="23">
        <v>52304770.710000001</v>
      </c>
      <c r="D62" s="23">
        <v>0</v>
      </c>
      <c r="E62" s="23">
        <v>1293737.82</v>
      </c>
      <c r="F62" s="23">
        <v>52105.61</v>
      </c>
      <c r="G62" s="24">
        <f>SUM(D62:F62)</f>
        <v>1345843.4300000002</v>
      </c>
      <c r="H62" s="23">
        <v>3837680.9799999995</v>
      </c>
      <c r="I62" s="23">
        <v>0</v>
      </c>
      <c r="J62" s="23">
        <v>0</v>
      </c>
      <c r="K62" s="23">
        <v>0</v>
      </c>
      <c r="L62" s="23">
        <f>C62-D62+H62+I62+J62-K62</f>
        <v>56142451.689999998</v>
      </c>
    </row>
    <row r="63" spans="2:12" x14ac:dyDescent="0.15">
      <c r="B63" s="22" t="s">
        <v>30</v>
      </c>
      <c r="C63" s="23">
        <v>446741785.51999998</v>
      </c>
      <c r="D63" s="23">
        <v>52689080.369999997</v>
      </c>
      <c r="E63" s="23">
        <v>4856016.6800000016</v>
      </c>
      <c r="F63" s="23">
        <v>318228.93</v>
      </c>
      <c r="G63" s="24">
        <f>SUM(D63:F63)</f>
        <v>57863325.979999997</v>
      </c>
      <c r="H63" s="23">
        <v>3.4694469519536142E-18</v>
      </c>
      <c r="I63" s="23">
        <v>0</v>
      </c>
      <c r="J63" s="23">
        <v>7851544.2800000012</v>
      </c>
      <c r="K63" s="23">
        <v>358842.55999999994</v>
      </c>
      <c r="L63" s="23">
        <f>C63-D63+H63+I63+J63-K63</f>
        <v>401545406.86999995</v>
      </c>
    </row>
    <row r="64" spans="2:12" x14ac:dyDescent="0.15">
      <c r="B64" s="22" t="s">
        <v>57</v>
      </c>
      <c r="C64" s="23">
        <v>27326961777.220001</v>
      </c>
      <c r="D64" s="23">
        <v>1452321059.1199999</v>
      </c>
      <c r="E64" s="23">
        <v>815529132.43000007</v>
      </c>
      <c r="F64" s="23">
        <v>1546488.71</v>
      </c>
      <c r="G64" s="24">
        <f>SUM(D64:F64)</f>
        <v>2269396680.2600002</v>
      </c>
      <c r="H64" s="23">
        <v>427111671.56999999</v>
      </c>
      <c r="I64" s="23">
        <v>0</v>
      </c>
      <c r="J64" s="23">
        <v>0</v>
      </c>
      <c r="K64" s="23">
        <v>0</v>
      </c>
      <c r="L64" s="23">
        <f t="shared" ref="L64" si="10">C64-D64+H64+I64+J64-K64</f>
        <v>26301752389.670002</v>
      </c>
    </row>
    <row r="65" spans="2:12" x14ac:dyDescent="0.1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2:12" x14ac:dyDescent="0.15">
      <c r="B66" s="20" t="s">
        <v>32</v>
      </c>
      <c r="C66" s="21">
        <f>SUM(C67:C70)</f>
        <v>79991235.069999993</v>
      </c>
      <c r="D66" s="21">
        <f t="shared" ref="D66:J66" si="11">SUM(D67:D70)</f>
        <v>3185822.29</v>
      </c>
      <c r="E66" s="21">
        <f t="shared" si="11"/>
        <v>1450335.29</v>
      </c>
      <c r="F66" s="21">
        <f t="shared" si="11"/>
        <v>241986.34000000003</v>
      </c>
      <c r="G66" s="21">
        <f t="shared" si="11"/>
        <v>4878143.919999999</v>
      </c>
      <c r="H66" s="21">
        <f t="shared" si="11"/>
        <v>5746120.0099999998</v>
      </c>
      <c r="I66" s="21">
        <f t="shared" si="11"/>
        <v>0</v>
      </c>
      <c r="J66" s="21">
        <f t="shared" si="11"/>
        <v>40501051.170000002</v>
      </c>
      <c r="K66" s="21">
        <f>SUM(K67:K70)</f>
        <v>40501051.170000002</v>
      </c>
      <c r="L66" s="21">
        <f>SUM(L67:L70)</f>
        <v>82551532.789999977</v>
      </c>
    </row>
    <row r="67" spans="2:12" x14ac:dyDescent="0.15">
      <c r="B67" s="22" t="s">
        <v>33</v>
      </c>
      <c r="C67" s="23">
        <v>69970714.069999993</v>
      </c>
      <c r="D67" s="23">
        <v>1341777.2</v>
      </c>
      <c r="E67" s="23">
        <v>535662.44999999995</v>
      </c>
      <c r="F67" s="23">
        <v>44958.63</v>
      </c>
      <c r="G67" s="24">
        <f>SUM(D67:F67)</f>
        <v>1922398.2799999998</v>
      </c>
      <c r="H67" s="23">
        <v>2104674.66</v>
      </c>
      <c r="I67" s="23">
        <v>0</v>
      </c>
      <c r="J67" s="23">
        <v>0</v>
      </c>
      <c r="K67" s="23">
        <v>40501051.170000002</v>
      </c>
      <c r="L67" s="23">
        <f>C67-D67+H67+I67+J67-K67</f>
        <v>30232560.359999985</v>
      </c>
    </row>
    <row r="68" spans="2:12" x14ac:dyDescent="0.15">
      <c r="B68" s="22" t="s">
        <v>34</v>
      </c>
      <c r="C68" s="23">
        <v>0</v>
      </c>
      <c r="D68" s="23">
        <v>1844045.09</v>
      </c>
      <c r="E68" s="23">
        <v>736177.15</v>
      </c>
      <c r="F68" s="23">
        <v>61788.01</v>
      </c>
      <c r="G68" s="24">
        <f t="shared" ref="G68:G70" si="12">SUM(D68:F68)</f>
        <v>2642010.25</v>
      </c>
      <c r="H68" s="23">
        <v>2892518.21</v>
      </c>
      <c r="I68" s="23">
        <v>0</v>
      </c>
      <c r="J68" s="23">
        <v>40501051.170000002</v>
      </c>
      <c r="K68" s="23">
        <v>0</v>
      </c>
      <c r="L68" s="23">
        <f>C68-D68+H68+I68+J68-K68</f>
        <v>41549524.289999999</v>
      </c>
    </row>
    <row r="69" spans="2:12" x14ac:dyDescent="0.15">
      <c r="B69" s="22" t="s">
        <v>35</v>
      </c>
      <c r="C69" s="23">
        <v>10020521</v>
      </c>
      <c r="D69" s="23">
        <v>0</v>
      </c>
      <c r="E69" s="23">
        <v>178495.69</v>
      </c>
      <c r="F69" s="23">
        <v>132239.70000000001</v>
      </c>
      <c r="G69" s="24">
        <f t="shared" si="12"/>
        <v>310735.39</v>
      </c>
      <c r="H69" s="23">
        <v>748927.14</v>
      </c>
      <c r="I69" s="23">
        <v>0</v>
      </c>
      <c r="J69" s="23">
        <v>0</v>
      </c>
      <c r="K69" s="23">
        <v>0</v>
      </c>
      <c r="L69" s="23">
        <f>C69-D69+H69+I69+J69-K69</f>
        <v>10769448.140000001</v>
      </c>
    </row>
    <row r="70" spans="2:12" x14ac:dyDescent="0.15">
      <c r="B70" s="22" t="s">
        <v>36</v>
      </c>
      <c r="C70" s="23">
        <v>0</v>
      </c>
      <c r="D70" s="23">
        <v>0</v>
      </c>
      <c r="E70" s="23">
        <v>0</v>
      </c>
      <c r="F70" s="23">
        <v>3000</v>
      </c>
      <c r="G70" s="24">
        <f t="shared" si="12"/>
        <v>3000</v>
      </c>
      <c r="H70" s="23">
        <v>0</v>
      </c>
      <c r="I70" s="23">
        <v>0</v>
      </c>
      <c r="J70" s="23">
        <v>0</v>
      </c>
      <c r="K70" s="23">
        <v>0</v>
      </c>
      <c r="L70" s="23">
        <f t="shared" ref="L70" si="13">C70-D70+H70+I70+J70-K70</f>
        <v>0</v>
      </c>
    </row>
    <row r="71" spans="2:12" x14ac:dyDescent="0.1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2:12" x14ac:dyDescent="0.15">
      <c r="B72" s="20" t="s">
        <v>37</v>
      </c>
      <c r="C72" s="21">
        <f>SUM(C73:C74)</f>
        <v>73357110.120000005</v>
      </c>
      <c r="D72" s="21">
        <f t="shared" ref="D72:L72" si="14">SUM(D73:D74)</f>
        <v>17800772.18</v>
      </c>
      <c r="E72" s="21">
        <f t="shared" si="14"/>
        <v>3724171.8099999996</v>
      </c>
      <c r="F72" s="21">
        <f t="shared" si="14"/>
        <v>0</v>
      </c>
      <c r="G72" s="21">
        <f t="shared" si="14"/>
        <v>21524943.989999995</v>
      </c>
      <c r="H72" s="21">
        <f t="shared" si="14"/>
        <v>0</v>
      </c>
      <c r="I72" s="21">
        <f t="shared" si="14"/>
        <v>10949645.630000003</v>
      </c>
      <c r="J72" s="21">
        <f t="shared" si="14"/>
        <v>728242.40999999992</v>
      </c>
      <c r="K72" s="21">
        <f t="shared" si="14"/>
        <v>0</v>
      </c>
      <c r="L72" s="21">
        <f t="shared" si="14"/>
        <v>67234225.980000019</v>
      </c>
    </row>
    <row r="73" spans="2:12" ht="15.75" x14ac:dyDescent="0.15">
      <c r="B73" s="22" t="s">
        <v>38</v>
      </c>
      <c r="C73" s="23">
        <v>4101069.82</v>
      </c>
      <c r="D73" s="23">
        <v>4088261.84</v>
      </c>
      <c r="E73" s="23">
        <v>29999.67</v>
      </c>
      <c r="F73" s="23">
        <v>0</v>
      </c>
      <c r="G73" s="24">
        <f>SUM(D73:F73)</f>
        <v>4118261.51</v>
      </c>
      <c r="H73" s="23">
        <v>0</v>
      </c>
      <c r="I73" s="23">
        <v>0</v>
      </c>
      <c r="J73" s="23">
        <v>-12807.98</v>
      </c>
      <c r="K73" s="23">
        <v>0</v>
      </c>
      <c r="L73" s="33">
        <f t="shared" ref="L73:L74" si="15">C73-D73+H73+I73+J73-K73</f>
        <v>-1.8189894035458565E-11</v>
      </c>
    </row>
    <row r="74" spans="2:12" x14ac:dyDescent="0.15">
      <c r="B74" s="22" t="s">
        <v>39</v>
      </c>
      <c r="C74" s="23">
        <v>69256040.300000012</v>
      </c>
      <c r="D74" s="23">
        <v>13712510.339999998</v>
      </c>
      <c r="E74" s="23">
        <v>3694172.1399999997</v>
      </c>
      <c r="F74" s="23">
        <v>0</v>
      </c>
      <c r="G74" s="24">
        <f>SUM(D74:F74)</f>
        <v>17406682.479999997</v>
      </c>
      <c r="H74" s="23">
        <v>0</v>
      </c>
      <c r="I74" s="23">
        <v>10949645.630000003</v>
      </c>
      <c r="J74" s="23">
        <v>741050.3899999999</v>
      </c>
      <c r="K74" s="23">
        <v>0</v>
      </c>
      <c r="L74" s="23">
        <f t="shared" si="15"/>
        <v>67234225.980000019</v>
      </c>
    </row>
    <row r="75" spans="2:12" x14ac:dyDescent="0.15">
      <c r="B75" s="22"/>
      <c r="C75" s="24"/>
      <c r="D75" s="23"/>
      <c r="E75" s="23"/>
      <c r="F75" s="23"/>
      <c r="G75" s="24"/>
      <c r="H75" s="23"/>
      <c r="I75" s="23"/>
      <c r="J75" s="23"/>
      <c r="K75" s="23"/>
      <c r="L75" s="24"/>
    </row>
    <row r="76" spans="2:12" x14ac:dyDescent="0.15">
      <c r="B76" s="20" t="s">
        <v>58</v>
      </c>
      <c r="C76" s="21">
        <f>SUM(C77:C78)</f>
        <v>130000000</v>
      </c>
      <c r="D76" s="21">
        <f t="shared" ref="D76:L76" si="16">SUM(D77:D78)</f>
        <v>2583333.33</v>
      </c>
      <c r="E76" s="21">
        <f t="shared" si="16"/>
        <v>7914116.3500000006</v>
      </c>
      <c r="F76" s="21">
        <f t="shared" si="16"/>
        <v>394642.86</v>
      </c>
      <c r="G76" s="21">
        <f t="shared" si="16"/>
        <v>10892092.540000001</v>
      </c>
      <c r="H76" s="21">
        <f t="shared" si="16"/>
        <v>0</v>
      </c>
      <c r="I76" s="21">
        <f t="shared" si="16"/>
        <v>100000000</v>
      </c>
      <c r="J76" s="21">
        <f t="shared" si="16"/>
        <v>0</v>
      </c>
      <c r="K76" s="21">
        <f t="shared" si="16"/>
        <v>0</v>
      </c>
      <c r="L76" s="21">
        <f t="shared" si="16"/>
        <v>227416666.67000002</v>
      </c>
    </row>
    <row r="77" spans="2:12" ht="13.5" x14ac:dyDescent="0.15">
      <c r="B77" s="28" t="s">
        <v>66</v>
      </c>
      <c r="C77" s="23">
        <v>30000000</v>
      </c>
      <c r="D77" s="23">
        <v>500000</v>
      </c>
      <c r="E77" s="23">
        <v>1627907.1600000001</v>
      </c>
      <c r="F77" s="23">
        <v>357.14</v>
      </c>
      <c r="G77" s="24">
        <f>SUM(D77:F77)</f>
        <v>2128264.3000000003</v>
      </c>
      <c r="H77" s="23">
        <v>0</v>
      </c>
      <c r="I77" s="23">
        <v>0</v>
      </c>
      <c r="J77" s="23">
        <v>0</v>
      </c>
      <c r="K77" s="23">
        <v>0</v>
      </c>
      <c r="L77" s="23">
        <f t="shared" ref="L77:L78" si="17">C77-D77+H77+I77+J77-K77</f>
        <v>29500000</v>
      </c>
    </row>
    <row r="78" spans="2:12" ht="13.5" x14ac:dyDescent="0.15">
      <c r="B78" s="28" t="s">
        <v>67</v>
      </c>
      <c r="C78" s="23">
        <v>100000000</v>
      </c>
      <c r="D78" s="23">
        <v>2083333.33</v>
      </c>
      <c r="E78" s="23">
        <v>6286209.1900000004</v>
      </c>
      <c r="F78" s="23">
        <v>394285.72</v>
      </c>
      <c r="G78" s="24">
        <f>SUM(D78:F78)</f>
        <v>8763828.2400000002</v>
      </c>
      <c r="H78" s="23">
        <v>0</v>
      </c>
      <c r="I78" s="23">
        <v>100000000</v>
      </c>
      <c r="J78" s="23">
        <v>0</v>
      </c>
      <c r="K78" s="23">
        <v>0</v>
      </c>
      <c r="L78" s="23">
        <f t="shared" si="17"/>
        <v>197916666.67000002</v>
      </c>
    </row>
    <row r="79" spans="2:12" x14ac:dyDescent="0.15">
      <c r="B79" s="22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2:12" x14ac:dyDescent="0.15">
      <c r="B80" s="20" t="s">
        <v>43</v>
      </c>
      <c r="C80" s="21">
        <f>SUM(C81:C84)</f>
        <v>109448117.64</v>
      </c>
      <c r="D80" s="21">
        <f t="shared" ref="D80:L80" si="18">SUM(D81:D84)</f>
        <v>4185772.9099999992</v>
      </c>
      <c r="E80" s="21">
        <f t="shared" si="18"/>
        <v>1405371.1400000001</v>
      </c>
      <c r="F80" s="21">
        <f t="shared" si="18"/>
        <v>0</v>
      </c>
      <c r="G80" s="27">
        <f>SUM(G81:G84)</f>
        <v>5591144.0499999989</v>
      </c>
      <c r="H80" s="21">
        <f t="shared" si="18"/>
        <v>2236886.5</v>
      </c>
      <c r="I80" s="21">
        <f t="shared" si="18"/>
        <v>0</v>
      </c>
      <c r="J80" s="21">
        <f t="shared" si="18"/>
        <v>0</v>
      </c>
      <c r="K80" s="21">
        <f t="shared" si="18"/>
        <v>417492.4</v>
      </c>
      <c r="L80" s="21">
        <f t="shared" si="18"/>
        <v>107081738.83</v>
      </c>
    </row>
    <row r="81" spans="2:12" ht="13.5" x14ac:dyDescent="0.15">
      <c r="B81" s="28" t="s">
        <v>59</v>
      </c>
      <c r="C81" s="23">
        <v>49886677</v>
      </c>
      <c r="D81" s="29">
        <v>2213273.8699999996</v>
      </c>
      <c r="E81" s="29">
        <v>276041.39</v>
      </c>
      <c r="F81" s="29">
        <v>0</v>
      </c>
      <c r="G81" s="24">
        <f>SUM(D81:F81)</f>
        <v>2489315.2599999998</v>
      </c>
      <c r="H81" s="29">
        <v>1665625.05</v>
      </c>
      <c r="I81" s="29">
        <v>0</v>
      </c>
      <c r="J81" s="29">
        <v>0</v>
      </c>
      <c r="K81" s="29">
        <v>417492.4</v>
      </c>
      <c r="L81" s="29">
        <f>C81-D81+H81+I81+J81-K81</f>
        <v>48921535.780000001</v>
      </c>
    </row>
    <row r="82" spans="2:12" ht="13.5" x14ac:dyDescent="0.15">
      <c r="B82" s="34" t="s">
        <v>60</v>
      </c>
      <c r="C82" s="35">
        <v>692798.67999999993</v>
      </c>
      <c r="D82" s="35">
        <v>31027.860000000004</v>
      </c>
      <c r="E82" s="29">
        <v>3621.67</v>
      </c>
      <c r="F82" s="35">
        <v>0</v>
      </c>
      <c r="G82" s="36">
        <f>SUM(D82:F82)</f>
        <v>34649.530000000006</v>
      </c>
      <c r="H82" s="35">
        <v>24413.730000000003</v>
      </c>
      <c r="I82" s="35">
        <v>0</v>
      </c>
      <c r="J82" s="35">
        <v>0</v>
      </c>
      <c r="K82" s="35">
        <v>0</v>
      </c>
      <c r="L82" s="35">
        <f>C82-D82+H82+I82+J82-K82</f>
        <v>686184.54999999993</v>
      </c>
    </row>
    <row r="83" spans="2:12" x14ac:dyDescent="0.15">
      <c r="B83" s="22" t="s">
        <v>46</v>
      </c>
      <c r="C83" s="29">
        <v>58868641.960000001</v>
      </c>
      <c r="D83" s="29">
        <v>1941471.18</v>
      </c>
      <c r="E83" s="29">
        <v>1125708.08</v>
      </c>
      <c r="F83" s="29">
        <v>0</v>
      </c>
      <c r="G83" s="24">
        <f>SUM(D83:F83)</f>
        <v>3067179.26</v>
      </c>
      <c r="H83" s="29">
        <v>546847.72</v>
      </c>
      <c r="I83" s="29">
        <v>0</v>
      </c>
      <c r="J83" s="29">
        <v>0</v>
      </c>
      <c r="K83" s="29">
        <v>0</v>
      </c>
      <c r="L83" s="29">
        <f t="shared" ref="L83" si="19">C83-D83+H83+I83+J83-K83</f>
        <v>57474018.5</v>
      </c>
    </row>
    <row r="84" spans="2:12" x14ac:dyDescent="0.15">
      <c r="B84" s="28" t="s">
        <v>47</v>
      </c>
      <c r="C84" s="29">
        <v>0</v>
      </c>
      <c r="D84" s="29">
        <v>0</v>
      </c>
      <c r="E84" s="29">
        <v>0</v>
      </c>
      <c r="F84" s="29">
        <v>0</v>
      </c>
      <c r="G84" s="24">
        <v>0</v>
      </c>
      <c r="H84" s="29">
        <v>0</v>
      </c>
      <c r="I84" s="29">
        <v>0</v>
      </c>
      <c r="J84" s="29">
        <v>0</v>
      </c>
      <c r="K84" s="29">
        <v>0</v>
      </c>
      <c r="L84" s="23">
        <v>0</v>
      </c>
    </row>
    <row r="85" spans="2:12" x14ac:dyDescent="0.15">
      <c r="B85" s="22"/>
      <c r="C85" s="29"/>
      <c r="D85" s="29"/>
      <c r="E85" s="29"/>
      <c r="F85" s="29"/>
      <c r="G85" s="24"/>
      <c r="H85" s="29"/>
      <c r="I85" s="29"/>
      <c r="J85" s="29"/>
      <c r="K85" s="29"/>
      <c r="L85" s="29"/>
    </row>
    <row r="86" spans="2:12" x14ac:dyDescent="0.15">
      <c r="B86" s="20" t="s">
        <v>48</v>
      </c>
      <c r="C86" s="30">
        <f t="shared" ref="C86:L86" si="20">C88</f>
        <v>466873165.20000005</v>
      </c>
      <c r="D86" s="30">
        <f t="shared" si="20"/>
        <v>126851625.65000001</v>
      </c>
      <c r="E86" s="30">
        <f t="shared" si="20"/>
        <v>13121283.279999999</v>
      </c>
      <c r="F86" s="30">
        <f>F88</f>
        <v>157843.82</v>
      </c>
      <c r="G86" s="30">
        <f t="shared" si="20"/>
        <v>140130752.75</v>
      </c>
      <c r="H86" s="30">
        <f t="shared" si="20"/>
        <v>22029094.289999999</v>
      </c>
      <c r="I86" s="30">
        <f t="shared" si="20"/>
        <v>0</v>
      </c>
      <c r="J86" s="30">
        <f t="shared" si="20"/>
        <v>0</v>
      </c>
      <c r="K86" s="30">
        <f t="shared" si="20"/>
        <v>0</v>
      </c>
      <c r="L86" s="30">
        <f t="shared" si="20"/>
        <v>362050633.84000003</v>
      </c>
    </row>
    <row r="87" spans="2:12" x14ac:dyDescent="0.15">
      <c r="B87" s="2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2:12" x14ac:dyDescent="0.15">
      <c r="B88" s="20" t="s">
        <v>49</v>
      </c>
      <c r="C88" s="21">
        <f>SUM(C89:C92)</f>
        <v>466873165.20000005</v>
      </c>
      <c r="D88" s="21">
        <f t="shared" ref="D88:L88" si="21">SUM(D89:D92)</f>
        <v>126851625.65000001</v>
      </c>
      <c r="E88" s="21">
        <f t="shared" si="21"/>
        <v>13121283.279999999</v>
      </c>
      <c r="F88" s="21">
        <f t="shared" si="21"/>
        <v>157843.82</v>
      </c>
      <c r="G88" s="30">
        <f>SUM(G89:G92)</f>
        <v>140130752.75</v>
      </c>
      <c r="H88" s="21">
        <f t="shared" si="21"/>
        <v>22029094.289999999</v>
      </c>
      <c r="I88" s="21">
        <f t="shared" si="21"/>
        <v>0</v>
      </c>
      <c r="J88" s="21">
        <f t="shared" si="21"/>
        <v>0</v>
      </c>
      <c r="K88" s="21">
        <f t="shared" si="21"/>
        <v>0</v>
      </c>
      <c r="L88" s="21">
        <f t="shared" si="21"/>
        <v>362050633.84000003</v>
      </c>
    </row>
    <row r="89" spans="2:12" x14ac:dyDescent="0.15">
      <c r="B89" s="22" t="s">
        <v>50</v>
      </c>
      <c r="C89" s="23">
        <v>119638172.16999999</v>
      </c>
      <c r="D89" s="23">
        <v>77737686.109999999</v>
      </c>
      <c r="E89" s="23">
        <v>4216558.96</v>
      </c>
      <c r="F89" s="23">
        <v>0</v>
      </c>
      <c r="G89" s="24">
        <f>SUM(D89:F89)</f>
        <v>81954245.069999993</v>
      </c>
      <c r="H89" s="23">
        <v>959463.98000000045</v>
      </c>
      <c r="I89" s="23">
        <v>0</v>
      </c>
      <c r="J89" s="23">
        <v>0</v>
      </c>
      <c r="K89" s="23">
        <v>0</v>
      </c>
      <c r="L89" s="23">
        <f>C89-D89+H89+I89+J89-K89</f>
        <v>42859950.039999992</v>
      </c>
    </row>
    <row r="90" spans="2:12" x14ac:dyDescent="0.15">
      <c r="B90" s="22" t="s">
        <v>51</v>
      </c>
      <c r="C90" s="23">
        <v>117972449.51000001</v>
      </c>
      <c r="D90" s="23">
        <v>37874916.600000001</v>
      </c>
      <c r="E90" s="23">
        <v>4588249.8</v>
      </c>
      <c r="F90" s="23">
        <v>0</v>
      </c>
      <c r="G90" s="24">
        <f>SUM(D90:F90)</f>
        <v>42463166.399999999</v>
      </c>
      <c r="H90" s="23">
        <v>4428888.9800000004</v>
      </c>
      <c r="I90" s="23">
        <v>0</v>
      </c>
      <c r="J90" s="23">
        <v>0</v>
      </c>
      <c r="K90" s="23">
        <v>0</v>
      </c>
      <c r="L90" s="23">
        <f t="shared" ref="L90:L92" si="22">C90-D90+H90+I90+J90-K90</f>
        <v>84526421.890000001</v>
      </c>
    </row>
    <row r="91" spans="2:12" x14ac:dyDescent="0.15">
      <c r="B91" s="22" t="s">
        <v>52</v>
      </c>
      <c r="C91" s="23">
        <v>229262543.52000001</v>
      </c>
      <c r="D91" s="23">
        <v>11239022.939999999</v>
      </c>
      <c r="E91" s="23">
        <v>4316474.5199999996</v>
      </c>
      <c r="F91" s="23">
        <v>0</v>
      </c>
      <c r="G91" s="24">
        <f>SUM(D91:F91)</f>
        <v>15555497.459999999</v>
      </c>
      <c r="H91" s="23">
        <v>16640741.33</v>
      </c>
      <c r="I91" s="23">
        <v>0</v>
      </c>
      <c r="J91" s="23">
        <v>0</v>
      </c>
      <c r="K91" s="23">
        <v>0</v>
      </c>
      <c r="L91" s="23">
        <f t="shared" si="22"/>
        <v>234664261.91000003</v>
      </c>
    </row>
    <row r="92" spans="2:12" ht="13.5" thickBot="1" x14ac:dyDescent="0.2">
      <c r="B92" s="22" t="s">
        <v>53</v>
      </c>
      <c r="C92" s="23">
        <v>0</v>
      </c>
      <c r="D92" s="23">
        <v>0</v>
      </c>
      <c r="E92" s="23">
        <v>0</v>
      </c>
      <c r="F92" s="23">
        <v>157843.82</v>
      </c>
      <c r="G92" s="23">
        <f>SUM(D92:F92)</f>
        <v>157843.82</v>
      </c>
      <c r="H92" s="23">
        <v>0</v>
      </c>
      <c r="I92" s="23">
        <v>0</v>
      </c>
      <c r="J92" s="23">
        <v>0</v>
      </c>
      <c r="K92" s="23">
        <v>0</v>
      </c>
      <c r="L92" s="23">
        <f t="shared" si="22"/>
        <v>0</v>
      </c>
    </row>
    <row r="93" spans="2:12" ht="13.5" thickBot="1" x14ac:dyDescent="0.2">
      <c r="B93" s="31" t="s">
        <v>11</v>
      </c>
      <c r="C93" s="32">
        <f>C59+C86</f>
        <v>28685677961.48</v>
      </c>
      <c r="D93" s="32">
        <f>D59+D86</f>
        <v>1659617465.8499999</v>
      </c>
      <c r="E93" s="32">
        <f>E59+E86</f>
        <v>849294164.79999995</v>
      </c>
      <c r="F93" s="32">
        <f>F59+F86</f>
        <v>2711296.2699999996</v>
      </c>
      <c r="G93" s="32">
        <f>G86+G59</f>
        <v>2511622926.9200001</v>
      </c>
      <c r="H93" s="32">
        <f>H86+H59</f>
        <v>460961453.35000002</v>
      </c>
      <c r="I93" s="32">
        <f>I86+I59</f>
        <v>110949645.63</v>
      </c>
      <c r="J93" s="32">
        <f>J86+J59</f>
        <v>49080837.859999999</v>
      </c>
      <c r="K93" s="32">
        <f>K86+K59</f>
        <v>41277386.130000003</v>
      </c>
      <c r="L93" s="32">
        <f>L59+L86</f>
        <v>27605775046.340004</v>
      </c>
    </row>
    <row r="94" spans="2:12" x14ac:dyDescent="0.15">
      <c r="B94" s="39" t="s">
        <v>61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2:12" x14ac:dyDescent="0.15">
      <c r="B95" s="39" t="s">
        <v>62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2:12" x14ac:dyDescent="0.15">
      <c r="B96" s="39" t="s">
        <v>63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2:12" ht="21.75" customHeight="1" x14ac:dyDescent="0.15">
      <c r="B97" s="40" t="s">
        <v>64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2:12" x14ac:dyDescent="0.15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x14ac:dyDescent="0.15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x14ac:dyDescent="0.1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2:12" x14ac:dyDescent="0.15"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2:12" x14ac:dyDescent="0.15">
      <c r="D102" s="26"/>
      <c r="E102" s="26"/>
      <c r="F102" s="26"/>
      <c r="G102" s="26"/>
      <c r="H102" s="26"/>
      <c r="I102" s="26"/>
      <c r="J102" s="26"/>
      <c r="K102" s="26"/>
    </row>
  </sheetData>
  <mergeCells count="18">
    <mergeCell ref="B2:L2"/>
    <mergeCell ref="B7:B10"/>
    <mergeCell ref="C7:C8"/>
    <mergeCell ref="D7:G8"/>
    <mergeCell ref="H7:K7"/>
    <mergeCell ref="L7:L8"/>
    <mergeCell ref="H8:J8"/>
    <mergeCell ref="B94:L94"/>
    <mergeCell ref="B95:L95"/>
    <mergeCell ref="B96:L96"/>
    <mergeCell ref="B97:L97"/>
    <mergeCell ref="B50:L50"/>
    <mergeCell ref="B54:B57"/>
    <mergeCell ref="C54:C55"/>
    <mergeCell ref="D54:G55"/>
    <mergeCell ref="H54:K54"/>
    <mergeCell ref="L54:L55"/>
    <mergeCell ref="H55:J55"/>
  </mergeCells>
  <conditionalFormatting sqref="C13:L14 I47 J46:L47 C32:I33 C19:K19 C20:I28 C35:C36 E35:I36 C15:I18 C38:I40 C42:H47 C41 I42:I45">
    <cfRule type="cellIs" dxfId="37" priority="39" operator="lessThan">
      <formula>0</formula>
    </cfRule>
  </conditionalFormatting>
  <conditionalFormatting sqref="I46">
    <cfRule type="cellIs" dxfId="36" priority="38" operator="lessThan">
      <formula>0</formula>
    </cfRule>
  </conditionalFormatting>
  <conditionalFormatting sqref="C34:I34 D35:D36">
    <cfRule type="cellIs" dxfId="35" priority="37" operator="lessThan">
      <formula>0</formula>
    </cfRule>
  </conditionalFormatting>
  <conditionalFormatting sqref="J34:K34">
    <cfRule type="cellIs" dxfId="34" priority="35" operator="lessThan">
      <formula>0</formula>
    </cfRule>
  </conditionalFormatting>
  <conditionalFormatting sqref="J32:L33 L19 J15:L18 J20:L28 J35:K36 J38:L40 J42:L45">
    <cfRule type="cellIs" dxfId="33" priority="36" operator="lessThan">
      <formula>0</formula>
    </cfRule>
  </conditionalFormatting>
  <conditionalFormatting sqref="C30:C31 E30:I31">
    <cfRule type="cellIs" dxfId="32" priority="33" operator="lessThan">
      <formula>0</formula>
    </cfRule>
  </conditionalFormatting>
  <conditionalFormatting sqref="J30:K31">
    <cfRule type="cellIs" dxfId="31" priority="32" operator="lessThan">
      <formula>0</formula>
    </cfRule>
  </conditionalFormatting>
  <conditionalFormatting sqref="C29:I29">
    <cfRule type="cellIs" dxfId="30" priority="31" operator="lessThan">
      <formula>0</formula>
    </cfRule>
  </conditionalFormatting>
  <conditionalFormatting sqref="J29:L29">
    <cfRule type="cellIs" dxfId="29" priority="30" operator="lessThan">
      <formula>0</formula>
    </cfRule>
  </conditionalFormatting>
  <conditionalFormatting sqref="D12:L12">
    <cfRule type="cellIs" dxfId="28" priority="29" operator="lessThan">
      <formula>0</formula>
    </cfRule>
  </conditionalFormatting>
  <conditionalFormatting sqref="C12">
    <cfRule type="cellIs" dxfId="27" priority="28" operator="lessThan">
      <formula>0</formula>
    </cfRule>
  </conditionalFormatting>
  <conditionalFormatting sqref="D30:D31">
    <cfRule type="cellIs" dxfId="26" priority="27" operator="lessThan">
      <formula>0</formula>
    </cfRule>
  </conditionalFormatting>
  <conditionalFormatting sqref="L30:L31">
    <cfRule type="cellIs" dxfId="25" priority="26" operator="lessThan">
      <formula>0</formula>
    </cfRule>
  </conditionalFormatting>
  <conditionalFormatting sqref="L34:L36">
    <cfRule type="cellIs" dxfId="24" priority="25" operator="lessThan">
      <formula>0</formula>
    </cfRule>
  </conditionalFormatting>
  <conditionalFormatting sqref="C37">
    <cfRule type="cellIs" dxfId="23" priority="24" operator="lessThan">
      <formula>0</formula>
    </cfRule>
  </conditionalFormatting>
  <conditionalFormatting sqref="E37:I37">
    <cfRule type="cellIs" dxfId="22" priority="23" operator="lessThan">
      <formula>0</formula>
    </cfRule>
  </conditionalFormatting>
  <conditionalFormatting sqref="D37">
    <cfRule type="cellIs" dxfId="21" priority="22" operator="lessThan">
      <formula>0</formula>
    </cfRule>
  </conditionalFormatting>
  <conditionalFormatting sqref="J37:K37">
    <cfRule type="cellIs" dxfId="20" priority="21" operator="lessThan">
      <formula>0</formula>
    </cfRule>
  </conditionalFormatting>
  <conditionalFormatting sqref="L37">
    <cfRule type="cellIs" dxfId="19" priority="20" operator="lessThan">
      <formula>0</formula>
    </cfRule>
  </conditionalFormatting>
  <conditionalFormatting sqref="D41:L41">
    <cfRule type="cellIs" dxfId="18" priority="19" operator="lessThan">
      <formula>0</formula>
    </cfRule>
  </conditionalFormatting>
  <conditionalFormatting sqref="I93 J92:L93 C92:H93 L61 C59:L60 C86:L91 C61:G75">
    <cfRule type="cellIs" dxfId="17" priority="18" operator="lessThan">
      <formula>0</formula>
    </cfRule>
  </conditionalFormatting>
  <conditionalFormatting sqref="I92">
    <cfRule type="cellIs" dxfId="16" priority="17" operator="lessThan">
      <formula>0</formula>
    </cfRule>
  </conditionalFormatting>
  <conditionalFormatting sqref="H67:L70">
    <cfRule type="cellIs" dxfId="15" priority="14" operator="lessThan">
      <formula>0</formula>
    </cfRule>
  </conditionalFormatting>
  <conditionalFormatting sqref="L62:L75">
    <cfRule type="cellIs" dxfId="14" priority="16" operator="lessThan">
      <formula>0</formula>
    </cfRule>
  </conditionalFormatting>
  <conditionalFormatting sqref="H71:K75 H61:K66">
    <cfRule type="cellIs" dxfId="13" priority="15" operator="lessThan">
      <formula>0</formula>
    </cfRule>
  </conditionalFormatting>
  <conditionalFormatting sqref="C76:G76 C77:I79">
    <cfRule type="cellIs" dxfId="12" priority="13" operator="lessThan">
      <formula>0</formula>
    </cfRule>
  </conditionalFormatting>
  <conditionalFormatting sqref="H76:I76">
    <cfRule type="cellIs" dxfId="11" priority="11" operator="lessThan">
      <formula>0</formula>
    </cfRule>
  </conditionalFormatting>
  <conditionalFormatting sqref="J76:K76">
    <cfRule type="cellIs" dxfId="10" priority="10" operator="lessThan">
      <formula>0</formula>
    </cfRule>
  </conditionalFormatting>
  <conditionalFormatting sqref="J77:L79 L76">
    <cfRule type="cellIs" dxfId="9" priority="12" operator="lessThan">
      <formula>0</formula>
    </cfRule>
  </conditionalFormatting>
  <conditionalFormatting sqref="C81">
    <cfRule type="cellIs" dxfId="8" priority="5" operator="lessThan">
      <formula>0</formula>
    </cfRule>
  </conditionalFormatting>
  <conditionalFormatting sqref="C82:I83 C80:I80 C85:I85 C84">
    <cfRule type="cellIs" dxfId="7" priority="9" operator="lessThan">
      <formula>0</formula>
    </cfRule>
  </conditionalFormatting>
  <conditionalFormatting sqref="D81:I81">
    <cfRule type="cellIs" dxfId="6" priority="8" operator="lessThan">
      <formula>0</formula>
    </cfRule>
  </conditionalFormatting>
  <conditionalFormatting sqref="J81:L81 L82:L83">
    <cfRule type="cellIs" dxfId="5" priority="6" operator="lessThan">
      <formula>0</formula>
    </cfRule>
  </conditionalFormatting>
  <conditionalFormatting sqref="J85:L85 J80:L80 J82:K83">
    <cfRule type="cellIs" dxfId="4" priority="7" operator="lessThan">
      <formula>0</formula>
    </cfRule>
  </conditionalFormatting>
  <conditionalFormatting sqref="E84:I84">
    <cfRule type="cellIs" dxfId="3" priority="4" operator="lessThan">
      <formula>0</formula>
    </cfRule>
  </conditionalFormatting>
  <conditionalFormatting sqref="D84">
    <cfRule type="cellIs" dxfId="2" priority="3" operator="lessThan">
      <formula>0</formula>
    </cfRule>
  </conditionalFormatting>
  <conditionalFormatting sqref="J84:K84">
    <cfRule type="cellIs" dxfId="1" priority="2" operator="lessThan">
      <formula>0</formula>
    </cfRule>
  </conditionalFormatting>
  <conditionalFormatting sqref="L84">
    <cfRule type="cellIs" dxfId="0" priority="1" operator="lessThan">
      <formula>0</formula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53" orientation="portrait" r:id="rId1"/>
  <ignoredErrors>
    <ignoredError sqref="L56 C93:L93 C86:F92 D47" unlockedFormula="1"/>
    <ignoredError sqref="H63:L85" formulaRange="1"/>
    <ignoredError sqref="G88:L92 H86:L87 G63:G85 G86:G87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Rl.09</vt:lpstr>
      <vt:lpstr>Rl.09!Area_de_impressao</vt:lpstr>
    </vt:vector>
  </TitlesOfParts>
  <Company>SMF - Secretaria de Finanças do Municipio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Tavares De Souza</dc:creator>
  <cp:lastModifiedBy>Cleber Tavares De Souza</cp:lastModifiedBy>
  <cp:lastPrinted>2019-10-02T17:20:53Z</cp:lastPrinted>
  <dcterms:created xsi:type="dcterms:W3CDTF">2019-10-02T17:08:15Z</dcterms:created>
  <dcterms:modified xsi:type="dcterms:W3CDTF">2019-10-02T17:20:59Z</dcterms:modified>
</cp:coreProperties>
</file>