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835717\Desktop\"/>
    </mc:Choice>
  </mc:AlternateContent>
  <bookViews>
    <workbookView xWindow="0" yWindow="0" windowWidth="20460" windowHeight="7755"/>
  </bookViews>
  <sheets>
    <sheet name="Rl.05" sheetId="1" r:id="rId1"/>
  </sheets>
  <externalReferences>
    <externalReference r:id="rId2"/>
  </externalReferences>
  <definedNames>
    <definedName name="\i" localSheetId="0">#REF!</definedName>
    <definedName name="\i">#REF!</definedName>
    <definedName name="_xlnm.Extract" localSheetId="0">#REF!</definedName>
    <definedName name="_xlnm.Extract">#REF!</definedName>
    <definedName name="_xlnm.Print_Area" localSheetId="0">Rl.05!$B$1:$L$105</definedName>
    <definedName name="_xlnm.Database" localSheetId="0">#REF!</definedName>
    <definedName name="_xlnm.Database">#REF!</definedName>
    <definedName name="Criteria">#REF!</definedName>
    <definedName name="Criteria_MI" localSheetId="0">#REF!</definedName>
    <definedName name="Criteria_MI">#REF!</definedName>
    <definedName name="_xlnm.Criteria" localSheetId="0">#REF!</definedName>
    <definedName name="_xlnm.Criteria">#REF!</definedName>
    <definedName name="Database">#REF!</definedName>
    <definedName name="Database_MI" localSheetId="0">#REF!</definedName>
    <definedName name="Database_MI">#REF!</definedName>
    <definedName name="Extract">#REF!</definedName>
    <definedName name="Extract_MI" localSheetId="0">#REF!</definedName>
    <definedName name="Extract_MI">#REF!</definedName>
    <definedName name="JUL" localSheetId="0">#REF!</definedName>
    <definedName name="JUL">#REF!</definedName>
    <definedName name="Print_Area_MI" localSheetId="0">#REF!</definedName>
    <definedName name="Print_Area_MI">#REF!</definedName>
    <definedName name="QUAD1" localSheetId="0">#REF!</definedName>
    <definedName name="QUAD1">#REF!</definedName>
    <definedName name="QUAD2" localSheetId="0">#REF!</definedName>
    <definedName name="QUAD2">#REF!</definedName>
    <definedName name="QUAD3" localSheetId="0">#REF!</definedName>
    <definedName name="QUAD3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8" i="1" l="1"/>
  <c r="L4" i="1" s="1"/>
  <c r="C13" i="1"/>
  <c r="D13" i="1"/>
  <c r="E13" i="1"/>
  <c r="F13" i="1"/>
  <c r="H13" i="1"/>
  <c r="I13" i="1"/>
  <c r="J13" i="1"/>
  <c r="K13" i="1"/>
  <c r="L13" i="1"/>
  <c r="G14" i="1"/>
  <c r="G15" i="1"/>
  <c r="G16" i="1"/>
  <c r="C18" i="1"/>
  <c r="D18" i="1"/>
  <c r="E18" i="1"/>
  <c r="F18" i="1"/>
  <c r="H18" i="1"/>
  <c r="I18" i="1"/>
  <c r="J18" i="1"/>
  <c r="K18" i="1"/>
  <c r="L18" i="1"/>
  <c r="G19" i="1"/>
  <c r="G22" i="1"/>
  <c r="C24" i="1"/>
  <c r="D24" i="1"/>
  <c r="E24" i="1"/>
  <c r="F24" i="1"/>
  <c r="G24" i="1"/>
  <c r="H24" i="1"/>
  <c r="I24" i="1"/>
  <c r="J24" i="1"/>
  <c r="K24" i="1"/>
  <c r="L24" i="1"/>
  <c r="G25" i="1"/>
  <c r="C27" i="1"/>
  <c r="D27" i="1"/>
  <c r="E27" i="1"/>
  <c r="F27" i="1"/>
  <c r="H27" i="1"/>
  <c r="I27" i="1"/>
  <c r="J27" i="1"/>
  <c r="K27" i="1"/>
  <c r="L27" i="1"/>
  <c r="G28" i="1"/>
  <c r="G27" i="1" s="1"/>
  <c r="G29" i="1"/>
  <c r="C31" i="1"/>
  <c r="D31" i="1"/>
  <c r="E31" i="1"/>
  <c r="F31" i="1"/>
  <c r="H31" i="1"/>
  <c r="I31" i="1"/>
  <c r="J31" i="1"/>
  <c r="K31" i="1"/>
  <c r="L31" i="1"/>
  <c r="G32" i="1"/>
  <c r="G31" i="1" s="1"/>
  <c r="C34" i="1"/>
  <c r="D34" i="1"/>
  <c r="E34" i="1"/>
  <c r="F34" i="1"/>
  <c r="H34" i="1"/>
  <c r="I34" i="1"/>
  <c r="J34" i="1"/>
  <c r="K34" i="1"/>
  <c r="L34" i="1"/>
  <c r="G35" i="1"/>
  <c r="G36" i="1"/>
  <c r="G37" i="1"/>
  <c r="C42" i="1"/>
  <c r="D42" i="1"/>
  <c r="D40" i="1" s="1"/>
  <c r="E42" i="1"/>
  <c r="E40" i="1" s="1"/>
  <c r="F42" i="1"/>
  <c r="H42" i="1"/>
  <c r="H40" i="1" s="1"/>
  <c r="I42" i="1"/>
  <c r="I40" i="1" s="1"/>
  <c r="J42" i="1"/>
  <c r="J40" i="1" s="1"/>
  <c r="K42" i="1"/>
  <c r="K40" i="1" s="1"/>
  <c r="L42" i="1"/>
  <c r="L40" i="1" s="1"/>
  <c r="G43" i="1"/>
  <c r="G44" i="1"/>
  <c r="G45" i="1"/>
  <c r="G46" i="1"/>
  <c r="L56" i="1"/>
  <c r="C61" i="1"/>
  <c r="D61" i="1"/>
  <c r="E61" i="1"/>
  <c r="F61" i="1"/>
  <c r="H61" i="1"/>
  <c r="I61" i="1"/>
  <c r="J61" i="1"/>
  <c r="K61" i="1"/>
  <c r="G62" i="1"/>
  <c r="L62" i="1"/>
  <c r="G63" i="1"/>
  <c r="L63" i="1"/>
  <c r="G64" i="1"/>
  <c r="L64" i="1"/>
  <c r="C66" i="1"/>
  <c r="D66" i="1"/>
  <c r="E66" i="1"/>
  <c r="F66" i="1"/>
  <c r="H66" i="1"/>
  <c r="I66" i="1"/>
  <c r="J66" i="1"/>
  <c r="K66" i="1"/>
  <c r="G67" i="1"/>
  <c r="L67" i="1"/>
  <c r="G68" i="1"/>
  <c r="L68" i="1"/>
  <c r="G69" i="1"/>
  <c r="L69" i="1"/>
  <c r="G70" i="1"/>
  <c r="L70" i="1"/>
  <c r="C72" i="1"/>
  <c r="D72" i="1"/>
  <c r="E72" i="1"/>
  <c r="F72" i="1"/>
  <c r="H72" i="1"/>
  <c r="I72" i="1"/>
  <c r="J72" i="1"/>
  <c r="K72" i="1"/>
  <c r="G73" i="1"/>
  <c r="G72" i="1" s="1"/>
  <c r="L73" i="1"/>
  <c r="L72" i="1" s="1"/>
  <c r="C75" i="1"/>
  <c r="D75" i="1"/>
  <c r="E75" i="1"/>
  <c r="F75" i="1"/>
  <c r="H75" i="1"/>
  <c r="I75" i="1"/>
  <c r="J75" i="1"/>
  <c r="K75" i="1"/>
  <c r="G76" i="1"/>
  <c r="L76" i="1"/>
  <c r="L75" i="1" s="1"/>
  <c r="G77" i="1"/>
  <c r="L77" i="1"/>
  <c r="C79" i="1"/>
  <c r="D79" i="1"/>
  <c r="E79" i="1"/>
  <c r="F79" i="1"/>
  <c r="G79" i="1"/>
  <c r="H79" i="1"/>
  <c r="I79" i="1"/>
  <c r="J79" i="1"/>
  <c r="K79" i="1"/>
  <c r="L79" i="1"/>
  <c r="G80" i="1"/>
  <c r="L80" i="1"/>
  <c r="C82" i="1"/>
  <c r="D82" i="1"/>
  <c r="E82" i="1"/>
  <c r="F82" i="1"/>
  <c r="H82" i="1"/>
  <c r="I82" i="1"/>
  <c r="J82" i="1"/>
  <c r="K82" i="1"/>
  <c r="G83" i="1"/>
  <c r="G82" i="1" s="1"/>
  <c r="L83" i="1"/>
  <c r="G84" i="1"/>
  <c r="L84" i="1"/>
  <c r="G85" i="1"/>
  <c r="L85" i="1"/>
  <c r="E88" i="1"/>
  <c r="C90" i="1"/>
  <c r="D90" i="1"/>
  <c r="D88" i="1" s="1"/>
  <c r="E90" i="1"/>
  <c r="F90" i="1"/>
  <c r="F88" i="1" s="1"/>
  <c r="H90" i="1"/>
  <c r="H88" i="1" s="1"/>
  <c r="I90" i="1"/>
  <c r="I88" i="1" s="1"/>
  <c r="J90" i="1"/>
  <c r="J88" i="1" s="1"/>
  <c r="K90" i="1"/>
  <c r="K88" i="1" s="1"/>
  <c r="G91" i="1"/>
  <c r="L91" i="1"/>
  <c r="G92" i="1"/>
  <c r="L92" i="1"/>
  <c r="G93" i="1"/>
  <c r="L93" i="1"/>
  <c r="G94" i="1"/>
  <c r="L94" i="1"/>
  <c r="G61" i="1" l="1"/>
  <c r="G34" i="1"/>
  <c r="G18" i="1"/>
  <c r="D11" i="1"/>
  <c r="L66" i="1"/>
  <c r="C59" i="1"/>
  <c r="G66" i="1"/>
  <c r="F59" i="1"/>
  <c r="F95" i="1" s="1"/>
  <c r="L90" i="1"/>
  <c r="L88" i="1" s="1"/>
  <c r="G75" i="1"/>
  <c r="E59" i="1"/>
  <c r="G13" i="1"/>
  <c r="G11" i="1" s="1"/>
  <c r="G47" i="1" s="1"/>
  <c r="F11" i="1"/>
  <c r="G90" i="1"/>
  <c r="G88" i="1" s="1"/>
  <c r="I59" i="1"/>
  <c r="I95" i="1" s="1"/>
  <c r="J11" i="1"/>
  <c r="J47" i="1" s="1"/>
  <c r="K59" i="1"/>
  <c r="K95" i="1" s="1"/>
  <c r="G42" i="1"/>
  <c r="G40" i="1" s="1"/>
  <c r="H11" i="1"/>
  <c r="H47" i="1" s="1"/>
  <c r="K47" i="1"/>
  <c r="K11" i="1"/>
  <c r="D47" i="1"/>
  <c r="C88" i="1"/>
  <c r="D59" i="1"/>
  <c r="D95" i="1" s="1"/>
  <c r="J59" i="1"/>
  <c r="J95" i="1" s="1"/>
  <c r="E11" i="1"/>
  <c r="L11" i="1"/>
  <c r="L82" i="1"/>
  <c r="E95" i="1"/>
  <c r="L61" i="1"/>
  <c r="H59" i="1"/>
  <c r="C40" i="1"/>
  <c r="I11" i="1"/>
  <c r="I47" i="1" s="1"/>
  <c r="F40" i="1"/>
  <c r="C11" i="1"/>
  <c r="G59" i="1" l="1"/>
  <c r="G95" i="1" s="1"/>
  <c r="L59" i="1"/>
  <c r="C47" i="1"/>
  <c r="L47" i="1"/>
  <c r="E47" i="1"/>
  <c r="H95" i="1"/>
  <c r="C95" i="1"/>
  <c r="F47" i="1"/>
  <c r="L95" i="1" l="1"/>
</calcChain>
</file>

<file path=xl/sharedStrings.xml><?xml version="1.0" encoding="utf-8"?>
<sst xmlns="http://schemas.openxmlformats.org/spreadsheetml/2006/main" count="117" uniqueCount="61">
  <si>
    <r>
      <t>Nota</t>
    </r>
    <r>
      <rPr>
        <vertAlign val="superscript"/>
        <sz val="8"/>
        <rFont val="Times New Roman"/>
        <family val="1"/>
      </rPr>
      <t xml:space="preserve">5: </t>
    </r>
    <r>
      <rPr>
        <sz val="8"/>
        <rFont val="Times New Roman"/>
        <family val="1"/>
      </rPr>
      <t xml:space="preserve">No Contrato de Refinanciamento MP 2.185 - 35/2001, não haverá pagamentos de Amortização e Juros em razão de Lei Complementar 173 de 27/05/2020 que autorizou a suspensão do pagamento das parcelas, até 31/12/2020, relativas aos Contratos de Confissão, Consolidação, Promessa de Assunção e Refinanciamento de Dívidas celebrado entre o Município e a União. </t>
    </r>
  </si>
  <si>
    <r>
      <t>Nota</t>
    </r>
    <r>
      <rPr>
        <vertAlign val="superscript"/>
        <sz val="8"/>
        <rFont val="Times New Roman"/>
        <family val="1"/>
      </rPr>
      <t xml:space="preserve"> 4</t>
    </r>
    <r>
      <rPr>
        <sz val="8"/>
        <rFont val="Times New Roman"/>
        <family val="1"/>
      </rPr>
      <t>: Os valores da coluna (i) são de ingressos de recursos referentes às seguintes Operações de Crédito: a) R$ 2.316.189,59 do Programa de Modernização da Administração Tributária e da Gestão dos Setores Sociais Básicos - PMAT; b) R$ 13.000.000.,00, do Programa 2ª fase/2ª etapa do Programa Nacional de Apoio à Gestão Administrativa e Fiscal dos Municípios Brasileiros (PNAFM); c) R$ 320.000.000,00, do  Programa de Recapeamento da Cidade de São Paulo - Asfalto Novo II (Lei Municipal nº 16.757/2017; d) R$ 89.857,85, do  Programa Saneamento para todos (Drenagem) -  Lei 16.757/2017); e e) US$ 11.266.559,28, equivalente a R$ 52.259.935,22 com a taxa de internalização do Dólar de R$ 4,6385, do Programa Avança Saúde (Lei Municipal nº 16.757/2017;</t>
    </r>
  </si>
  <si>
    <t>Nota³:  Saldo provisório, aguardando consolidação definitiva dos parcelamentos junto à Receita Federal do Brasil - RFB;</t>
  </si>
  <si>
    <t>Nota² - Os valores da coluna (i) são referentes a Amortização Extraordinária Efetuadas pelos mutuários da COHAB;</t>
  </si>
  <si>
    <t>Nota¹ - Os valores da coluna (h) são referentes à Incorporação de Juros ao saldo devedor das Dívidas Lei Fed. 8.727/93 - COHAB/PMSP e Dívida com o BNDES (Contratos PMAT);</t>
  </si>
  <si>
    <t>TOTAL</t>
  </si>
  <si>
    <r>
      <t>4641/OC-BR AVANÇA SAÚDE - BID V</t>
    </r>
    <r>
      <rPr>
        <vertAlign val="superscript"/>
        <sz val="10"/>
        <rFont val="Times New Roman"/>
        <family val="1"/>
      </rPr>
      <t>4</t>
    </r>
  </si>
  <si>
    <t>1479/OC-BR PROCENTRO - BID IV</t>
  </si>
  <si>
    <t>938/OC-BR PROVER/CINGAPURA - BID III</t>
  </si>
  <si>
    <t>849/OC-BR PROCAV II - BID II</t>
  </si>
  <si>
    <t>BID</t>
  </si>
  <si>
    <t>2. DÍVIDA FUNDADA EXTERNA</t>
  </si>
  <si>
    <t xml:space="preserve">Lei 12.810/2013 - Parcelamento PASEP </t>
  </si>
  <si>
    <r>
      <t>INSS - Leis 11.941/09 e 12.865/13 e MP 778/17</t>
    </r>
    <r>
      <rPr>
        <vertAlign val="superscript"/>
        <sz val="9"/>
        <rFont val="Times New Roman"/>
        <family val="1"/>
      </rPr>
      <t xml:space="preserve"> 3 </t>
    </r>
    <r>
      <rPr>
        <sz val="9"/>
        <rFont val="Times New Roman"/>
        <family val="1"/>
      </rPr>
      <t xml:space="preserve"> </t>
    </r>
  </si>
  <si>
    <r>
      <t>INSS - MP 778/2017 Migração Lei 11.960/09</t>
    </r>
    <r>
      <rPr>
        <vertAlign val="superscript"/>
        <sz val="9"/>
        <rFont val="Times New Roman"/>
        <family val="1"/>
      </rPr>
      <t xml:space="preserve"> 3 </t>
    </r>
    <r>
      <rPr>
        <sz val="9"/>
        <rFont val="Times New Roman"/>
        <family val="1"/>
      </rPr>
      <t xml:space="preserve"> </t>
    </r>
  </si>
  <si>
    <t>- OUTRAS DÍVIDAS</t>
  </si>
  <si>
    <r>
      <t>Programa Asfalto Novo II - Lei 16.757/2017</t>
    </r>
    <r>
      <rPr>
        <vertAlign val="superscript"/>
        <sz val="10"/>
        <rFont val="Times New Roman"/>
        <family val="1"/>
      </rPr>
      <t>4</t>
    </r>
  </si>
  <si>
    <t>- ITAÚ UNIBANCO</t>
  </si>
  <si>
    <t>Programa Hab Casa da Família - Lei 16.757/2018</t>
  </si>
  <si>
    <t>Programa Asfalto Novo - Lei 16.757/2017</t>
  </si>
  <si>
    <t>- BANCO SANTANDER</t>
  </si>
  <si>
    <r>
      <t>PMAT - II</t>
    </r>
    <r>
      <rPr>
        <vertAlign val="superscript"/>
        <sz val="10"/>
        <rFont val="Times New Roman"/>
        <family val="1"/>
      </rPr>
      <t>(1) (4)</t>
    </r>
  </si>
  <si>
    <t xml:space="preserve"> - BNDES</t>
  </si>
  <si>
    <r>
      <t>Progr. Saneamento Drenagem -  Lei 16.757/2017</t>
    </r>
    <r>
      <rPr>
        <vertAlign val="superscript"/>
        <sz val="10"/>
        <rFont val="Times New Roman"/>
        <family val="1"/>
      </rPr>
      <t>4</t>
    </r>
  </si>
  <si>
    <r>
      <t>PNAFM  2ª Fase - 2ª Etapa CT Nº: 0519642-52</t>
    </r>
    <r>
      <rPr>
        <vertAlign val="superscript"/>
        <sz val="10"/>
        <rFont val="Times New Roman"/>
        <family val="1"/>
      </rPr>
      <t>4</t>
    </r>
    <r>
      <rPr>
        <sz val="10"/>
        <rFont val="Times New Roman"/>
        <family val="1"/>
      </rPr>
      <t xml:space="preserve">  </t>
    </r>
  </si>
  <si>
    <t>PNAFM Segunda Fase CT Nº 0474998-77</t>
  </si>
  <si>
    <t>PNAFM Segunda Fase CT Nº 0388043-02</t>
  </si>
  <si>
    <t>- CAIXA ECONÔMICA FEDERAL</t>
  </si>
  <si>
    <r>
      <t>Refinanciamento MP 2.185-35/2001</t>
    </r>
    <r>
      <rPr>
        <vertAlign val="superscript"/>
        <sz val="10"/>
        <rFont val="Times New Roman"/>
        <family val="1"/>
      </rPr>
      <t>5</t>
    </r>
  </si>
  <si>
    <t>Lei Fed. 8.727/93 - COHAB/PMSP(¹) (²)</t>
  </si>
  <si>
    <t>DMLP - Lei 12.671/98</t>
  </si>
  <si>
    <t>- UNIÃO</t>
  </si>
  <si>
    <t>1. DÍVIDA FUNDADA INTERNA</t>
  </si>
  <si>
    <t xml:space="preserve"> </t>
  </si>
  <si>
    <t>(j) = (a-b+f+g+h-i)</t>
  </si>
  <si>
    <t>(i)</t>
  </si>
  <si>
    <t>(h)</t>
  </si>
  <si>
    <t>(g)</t>
  </si>
  <si>
    <t>(f)</t>
  </si>
  <si>
    <t>(e) = (b+c+d)</t>
  </si>
  <si>
    <t>(d)</t>
  </si>
  <si>
    <t>(c)</t>
  </si>
  <si>
    <t>(b)</t>
  </si>
  <si>
    <t>(a)</t>
  </si>
  <si>
    <t xml:space="preserve">AMORTIZAÇÃO EXTRA OU MIGRAÇÃO/REDUÇÃO SDO DEVEDOR </t>
  </si>
  <si>
    <t xml:space="preserve">INCORP. JUROS/ENCARGOS PRO-RATA OU SALDO DEVEDOR     </t>
  </si>
  <si>
    <t>LIBERAÇÕES Op. Crédito</t>
  </si>
  <si>
    <t>CORREÇÃO MONETÁRIA</t>
  </si>
  <si>
    <t>OUTROS ENCARGOS</t>
  </si>
  <si>
    <t>JUROS</t>
  </si>
  <si>
    <t>AMORTIZAÇÃO</t>
  </si>
  <si>
    <t>DESINCORPORAÇÕES</t>
  </si>
  <si>
    <t>INCORPORAÇÕES</t>
  </si>
  <si>
    <t>SALDO DEVEDOR EM:</t>
  </si>
  <si>
    <t>VARIAÇÕES</t>
  </si>
  <si>
    <t>PAGAMENTO</t>
  </si>
  <si>
    <t>DISCRIMINAÇÃO</t>
  </si>
  <si>
    <t>Valores em R$ 1,00</t>
  </si>
  <si>
    <t>LIBERAÇÕES            Operações de Crédito</t>
  </si>
  <si>
    <t>DEMONSTRAÇÃO DA DÍVIDA FUNDADA</t>
  </si>
  <si>
    <t>DEMONSTRAÇÃO DA DÍVIDA FUNDADA (JANEIRO a MAIO)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</si>
</sst>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General_)"/>
    <numFmt numFmtId="165" formatCode="_(* #,##0.00_);_(* \(#,##0.00\);_(* \-??_);_(@_)"/>
    <numFmt numFmtId="166" formatCode="yyyy"/>
    <numFmt numFmtId="167" formatCode="[$-416]mmmm\-yy;@"/>
  </numFmts>
  <fonts count="12" x14ac:knownFonts="1">
    <font>
      <sz val="10"/>
      <name val="Courier"/>
    </font>
    <font>
      <sz val="10"/>
      <name val="Times New Roman"/>
      <family val="1"/>
    </font>
    <font>
      <sz val="10"/>
      <name val="MS Sans Serif"/>
      <family val="2"/>
    </font>
    <font>
      <sz val="9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9"/>
      <name val="Times New Roman"/>
      <family val="1"/>
    </font>
    <font>
      <b/>
      <sz val="8"/>
      <name val="Arial"/>
      <family val="2"/>
    </font>
    <font>
      <b/>
      <sz val="14"/>
      <name val="Arial"/>
      <family val="2"/>
    </font>
    <font>
      <b/>
      <sz val="14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medium">
        <color theme="3" tint="0.59999389629810485"/>
      </left>
      <right style="medium">
        <color theme="3" tint="0.59999389629810485"/>
      </right>
      <top style="medium">
        <color theme="3" tint="0.59999389629810485"/>
      </top>
      <bottom style="medium">
        <color theme="3" tint="0.59999389629810485"/>
      </bottom>
      <diagonal/>
    </border>
    <border>
      <left style="medium">
        <color theme="3" tint="0.59999389629810485"/>
      </left>
      <right/>
      <top style="medium">
        <color theme="3" tint="0.59999389629810485"/>
      </top>
      <bottom style="medium">
        <color theme="3" tint="0.59999389629810485"/>
      </bottom>
      <diagonal/>
    </border>
    <border>
      <left style="medium">
        <color theme="3" tint="0.59999389629810485"/>
      </left>
      <right style="medium">
        <color theme="3" tint="0.59999389629810485"/>
      </right>
      <top/>
      <bottom style="medium">
        <color theme="3" tint="0.59999389629810485"/>
      </bottom>
      <diagonal/>
    </border>
    <border>
      <left style="medium">
        <color theme="3" tint="0.59999389629810485"/>
      </left>
      <right style="medium">
        <color theme="3" tint="0.59999389629810485"/>
      </right>
      <top/>
      <bottom/>
      <diagonal/>
    </border>
    <border>
      <left/>
      <right style="medium">
        <color theme="3" tint="0.59999389629810485"/>
      </right>
      <top style="medium">
        <color theme="3" tint="0.59999389629810485"/>
      </top>
      <bottom/>
      <diagonal/>
    </border>
    <border>
      <left/>
      <right/>
      <top style="medium">
        <color theme="3" tint="0.59999389629810485"/>
      </top>
      <bottom/>
      <diagonal/>
    </border>
    <border>
      <left style="medium">
        <color theme="3" tint="0.59999389629810485"/>
      </left>
      <right/>
      <top style="medium">
        <color theme="3" tint="0.59999389629810485"/>
      </top>
      <bottom/>
      <diagonal/>
    </border>
    <border>
      <left style="medium">
        <color theme="3" tint="0.59999389629810485"/>
      </left>
      <right style="medium">
        <color theme="3" tint="0.59999389629810485"/>
      </right>
      <top style="medium">
        <color theme="3" tint="0.59999389629810485"/>
      </top>
      <bottom/>
      <diagonal/>
    </border>
    <border>
      <left/>
      <right style="medium">
        <color theme="3" tint="0.59999389629810485"/>
      </right>
      <top style="medium">
        <color theme="3" tint="0.59999389629810485"/>
      </top>
      <bottom style="medium">
        <color theme="3" tint="0.59999389629810485"/>
      </bottom>
      <diagonal/>
    </border>
    <border>
      <left/>
      <right/>
      <top style="medium">
        <color theme="3" tint="0.59999389629810485"/>
      </top>
      <bottom style="medium">
        <color theme="3" tint="0.59999389629810485"/>
      </bottom>
      <diagonal/>
    </border>
    <border>
      <left/>
      <right style="medium">
        <color theme="3" tint="0.59999389629810485"/>
      </right>
      <top/>
      <bottom style="medium">
        <color theme="3" tint="0.59999389629810485"/>
      </bottom>
      <diagonal/>
    </border>
    <border>
      <left/>
      <right/>
      <top/>
      <bottom style="medium">
        <color theme="3" tint="0.59999389629810485"/>
      </bottom>
      <diagonal/>
    </border>
    <border>
      <left style="medium">
        <color theme="3" tint="0.59999389629810485"/>
      </left>
      <right/>
      <top/>
      <bottom style="medium">
        <color theme="3" tint="0.59999389629810485"/>
      </bottom>
      <diagonal/>
    </border>
  </borders>
  <cellStyleXfs count="2">
    <xf numFmtId="164" fontId="0" fillId="0" borderId="0"/>
    <xf numFmtId="40" fontId="2" fillId="0" borderId="0" applyFont="0" applyFill="0" applyBorder="0" applyAlignment="0" applyProtection="0"/>
  </cellStyleXfs>
  <cellXfs count="56">
    <xf numFmtId="164" fontId="0" fillId="0" borderId="0" xfId="0"/>
    <xf numFmtId="164" fontId="1" fillId="2" borderId="0" xfId="0" applyFont="1" applyFill="1" applyAlignment="1">
      <alignment vertical="center"/>
    </xf>
    <xf numFmtId="40" fontId="0" fillId="2" borderId="0" xfId="1" applyFont="1" applyFill="1"/>
    <xf numFmtId="164" fontId="1" fillId="2" borderId="0" xfId="0" applyFont="1" applyFill="1" applyAlignment="1">
      <alignment horizontal="center" vertical="center"/>
    </xf>
    <xf numFmtId="164" fontId="3" fillId="2" borderId="0" xfId="0" applyFont="1" applyFill="1" applyAlignment="1">
      <alignment horizontal="center" vertical="center"/>
    </xf>
    <xf numFmtId="164" fontId="4" fillId="2" borderId="0" xfId="0" applyFont="1" applyFill="1" applyAlignment="1">
      <alignment horizontal="justify" vertical="center"/>
    </xf>
    <xf numFmtId="164" fontId="4" fillId="2" borderId="0" xfId="0" applyFont="1" applyFill="1" applyAlignment="1">
      <alignment horizontal="justify" vertical="top"/>
    </xf>
    <xf numFmtId="164" fontId="4" fillId="2" borderId="0" xfId="0" applyFont="1" applyFill="1" applyAlignment="1">
      <alignment horizontal="justify" vertical="top" wrapText="1"/>
    </xf>
    <xf numFmtId="164" fontId="4" fillId="2" borderId="0" xfId="0" applyFont="1" applyFill="1" applyAlignment="1">
      <alignment horizontal="justify" vertical="center"/>
    </xf>
    <xf numFmtId="164" fontId="4" fillId="2" borderId="0" xfId="0" applyFont="1" applyFill="1" applyAlignment="1">
      <alignment horizontal="justify" vertical="justify"/>
    </xf>
    <xf numFmtId="164" fontId="6" fillId="2" borderId="0" xfId="0" applyFont="1" applyFill="1" applyAlignment="1">
      <alignment vertical="center"/>
    </xf>
    <xf numFmtId="165" fontId="6" fillId="3" borderId="1" xfId="1" applyNumberFormat="1" applyFont="1" applyFill="1" applyBorder="1" applyAlignment="1" applyProtection="1">
      <alignment vertical="center"/>
      <protection locked="0"/>
    </xf>
    <xf numFmtId="164" fontId="6" fillId="3" borderId="1" xfId="0" applyFont="1" applyFill="1" applyBorder="1" applyAlignment="1">
      <alignment horizontal="center" vertical="center"/>
    </xf>
    <xf numFmtId="165" fontId="1" fillId="2" borderId="4" xfId="1" applyNumberFormat="1" applyFont="1" applyFill="1" applyBorder="1" applyAlignment="1">
      <alignment vertical="center"/>
    </xf>
    <xf numFmtId="165" fontId="1" fillId="2" borderId="4" xfId="1" applyNumberFormat="1" applyFont="1" applyFill="1" applyBorder="1" applyAlignment="1" applyProtection="1">
      <alignment horizontal="right" vertical="center"/>
      <protection locked="0"/>
    </xf>
    <xf numFmtId="165" fontId="1" fillId="2" borderId="4" xfId="1" applyNumberFormat="1" applyFont="1" applyFill="1" applyBorder="1" applyAlignment="1" applyProtection="1">
      <alignment vertical="center"/>
      <protection locked="0"/>
    </xf>
    <xf numFmtId="164" fontId="1" fillId="2" borderId="4" xfId="0" applyFont="1" applyFill="1" applyBorder="1" applyAlignment="1">
      <alignment vertical="center"/>
    </xf>
    <xf numFmtId="165" fontId="6" fillId="2" borderId="4" xfId="1" applyNumberFormat="1" applyFont="1" applyFill="1" applyBorder="1" applyAlignment="1">
      <alignment vertical="center"/>
    </xf>
    <xf numFmtId="165" fontId="6" fillId="2" borderId="4" xfId="1" applyNumberFormat="1" applyFont="1" applyFill="1" applyBorder="1" applyAlignment="1" applyProtection="1">
      <alignment vertical="center"/>
      <protection locked="0"/>
    </xf>
    <xf numFmtId="164" fontId="6" fillId="2" borderId="4" xfId="0" applyFont="1" applyFill="1" applyBorder="1" applyAlignment="1">
      <alignment vertical="center"/>
    </xf>
    <xf numFmtId="164" fontId="3" fillId="2" borderId="4" xfId="0" applyFont="1" applyFill="1" applyBorder="1" applyAlignment="1">
      <alignment vertical="center"/>
    </xf>
    <xf numFmtId="165" fontId="6" fillId="2" borderId="4" xfId="1" applyNumberFormat="1" applyFont="1" applyFill="1" applyBorder="1" applyAlignment="1" applyProtection="1">
      <alignment horizontal="left" vertical="center"/>
      <protection locked="0"/>
    </xf>
    <xf numFmtId="164" fontId="6" fillId="2" borderId="4" xfId="0" quotePrefix="1" applyFont="1" applyFill="1" applyBorder="1" applyAlignment="1">
      <alignment vertical="center"/>
    </xf>
    <xf numFmtId="43" fontId="6" fillId="2" borderId="4" xfId="1" applyNumberFormat="1" applyFont="1" applyFill="1" applyBorder="1" applyAlignment="1">
      <alignment vertical="center"/>
    </xf>
    <xf numFmtId="43" fontId="6" fillId="2" borderId="4" xfId="0" applyNumberFormat="1" applyFont="1" applyFill="1" applyBorder="1" applyAlignment="1">
      <alignment vertical="center"/>
    </xf>
    <xf numFmtId="39" fontId="6" fillId="2" borderId="8" xfId="0" applyNumberFormat="1" applyFont="1" applyFill="1" applyBorder="1" applyAlignment="1" applyProtection="1">
      <alignment vertical="center"/>
      <protection locked="0"/>
    </xf>
    <xf numFmtId="14" fontId="6" fillId="3" borderId="1" xfId="0" applyNumberFormat="1" applyFont="1" applyFill="1" applyBorder="1" applyAlignment="1" applyProtection="1">
      <alignment horizontal="center" vertical="center"/>
      <protection locked="0"/>
    </xf>
    <xf numFmtId="166" fontId="9" fillId="3" borderId="1" xfId="0" applyNumberFormat="1" applyFont="1" applyFill="1" applyBorder="1" applyAlignment="1">
      <alignment horizontal="center" vertical="center" wrapText="1"/>
    </xf>
    <xf numFmtId="39" fontId="6" fillId="3" borderId="3" xfId="0" applyNumberFormat="1" applyFont="1" applyFill="1" applyBorder="1" applyAlignment="1" applyProtection="1">
      <alignment horizontal="center" vertical="center" wrapText="1"/>
      <protection locked="0"/>
    </xf>
    <xf numFmtId="14" fontId="6" fillId="3" borderId="3" xfId="0" applyNumberFormat="1" applyFont="1" applyFill="1" applyBorder="1" applyAlignment="1" applyProtection="1">
      <alignment horizontal="center" vertical="center"/>
      <protection locked="0"/>
    </xf>
    <xf numFmtId="166" fontId="9" fillId="3" borderId="3" xfId="0" applyNumberFormat="1" applyFont="1" applyFill="1" applyBorder="1" applyAlignment="1">
      <alignment horizontal="center" vertical="center" wrapText="1"/>
    </xf>
    <xf numFmtId="39" fontId="6" fillId="3" borderId="4" xfId="0" applyNumberFormat="1" applyFont="1" applyFill="1" applyBorder="1" applyAlignment="1" applyProtection="1">
      <alignment horizontal="center" vertical="center" wrapText="1"/>
      <protection locked="0"/>
    </xf>
    <xf numFmtId="166" fontId="9" fillId="3" borderId="3" xfId="0" applyNumberFormat="1" applyFont="1" applyFill="1" applyBorder="1" applyAlignment="1">
      <alignment horizontal="center" vertical="center" wrapText="1"/>
    </xf>
    <xf numFmtId="166" fontId="9" fillId="3" borderId="9" xfId="0" applyNumberFormat="1" applyFont="1" applyFill="1" applyBorder="1" applyAlignment="1">
      <alignment horizontal="center" vertical="center" wrapText="1"/>
    </xf>
    <xf numFmtId="166" fontId="9" fillId="3" borderId="10" xfId="0" applyNumberFormat="1" applyFont="1" applyFill="1" applyBorder="1" applyAlignment="1">
      <alignment horizontal="center" vertical="center" wrapText="1"/>
    </xf>
    <xf numFmtId="166" fontId="9" fillId="3" borderId="2" xfId="0" applyNumberFormat="1" applyFont="1" applyFill="1" applyBorder="1" applyAlignment="1">
      <alignment horizontal="center" vertical="center" wrapText="1"/>
    </xf>
    <xf numFmtId="166" fontId="9" fillId="3" borderId="11" xfId="0" applyNumberFormat="1" applyFont="1" applyFill="1" applyBorder="1" applyAlignment="1">
      <alignment horizontal="center" vertical="center" wrapText="1"/>
    </xf>
    <xf numFmtId="166" fontId="9" fillId="3" borderId="12" xfId="0" applyNumberFormat="1" applyFont="1" applyFill="1" applyBorder="1" applyAlignment="1">
      <alignment horizontal="center" vertical="center" wrapText="1"/>
    </xf>
    <xf numFmtId="166" fontId="9" fillId="3" borderId="13" xfId="0" applyNumberFormat="1" applyFont="1" applyFill="1" applyBorder="1" applyAlignment="1">
      <alignment horizontal="center" vertical="center" wrapText="1"/>
    </xf>
    <xf numFmtId="166" fontId="9" fillId="3" borderId="8" xfId="0" applyNumberFormat="1" applyFont="1" applyFill="1" applyBorder="1" applyAlignment="1">
      <alignment horizontal="center" vertical="center" wrapText="1"/>
    </xf>
    <xf numFmtId="166" fontId="9" fillId="3" borderId="5" xfId="0" applyNumberFormat="1" applyFont="1" applyFill="1" applyBorder="1" applyAlignment="1">
      <alignment horizontal="center" vertical="center" wrapText="1"/>
    </xf>
    <xf numFmtId="166" fontId="9" fillId="3" borderId="6" xfId="0" applyNumberFormat="1" applyFont="1" applyFill="1" applyBorder="1" applyAlignment="1">
      <alignment horizontal="center" vertical="center" wrapText="1"/>
    </xf>
    <xf numFmtId="166" fontId="9" fillId="3" borderId="7" xfId="0" applyNumberFormat="1" applyFont="1" applyFill="1" applyBorder="1" applyAlignment="1">
      <alignment horizontal="center" vertical="center" wrapText="1"/>
    </xf>
    <xf numFmtId="39" fontId="6" fillId="3" borderId="8" xfId="0" applyNumberFormat="1" applyFont="1" applyFill="1" applyBorder="1" applyAlignment="1" applyProtection="1">
      <alignment horizontal="center" vertical="center" wrapText="1"/>
      <protection locked="0"/>
    </xf>
    <xf numFmtId="164" fontId="6" fillId="2" borderId="0" xfId="0" applyFont="1" applyFill="1" applyAlignment="1">
      <alignment horizontal="center" vertical="center"/>
    </xf>
    <xf numFmtId="164" fontId="6" fillId="2" borderId="0" xfId="0" applyFont="1" applyFill="1" applyBorder="1" applyAlignment="1">
      <alignment horizontal="center" vertical="center"/>
    </xf>
    <xf numFmtId="39" fontId="6" fillId="2" borderId="0" xfId="0" quotePrefix="1" applyNumberFormat="1" applyFont="1" applyFill="1" applyBorder="1" applyAlignment="1" applyProtection="1">
      <alignment horizontal="left" vertical="center"/>
    </xf>
    <xf numFmtId="167" fontId="10" fillId="2" borderId="0" xfId="0" applyNumberFormat="1" applyFont="1" applyFill="1" applyAlignment="1">
      <alignment horizontal="center" vertical="center"/>
    </xf>
    <xf numFmtId="39" fontId="6" fillId="2" borderId="0" xfId="0" quotePrefix="1" applyNumberFormat="1" applyFont="1" applyFill="1" applyAlignment="1" applyProtection="1">
      <alignment horizontal="left" vertical="center"/>
    </xf>
    <xf numFmtId="49" fontId="6" fillId="2" borderId="0" xfId="0" applyNumberFormat="1" applyFont="1" applyFill="1" applyAlignment="1">
      <alignment vertical="center"/>
    </xf>
    <xf numFmtId="164" fontId="11" fillId="2" borderId="0" xfId="0" applyFont="1" applyFill="1" applyAlignment="1">
      <alignment horizontal="center" vertical="center"/>
    </xf>
    <xf numFmtId="165" fontId="6" fillId="2" borderId="0" xfId="1" applyNumberFormat="1" applyFont="1" applyFill="1" applyBorder="1" applyAlignment="1" applyProtection="1">
      <alignment vertical="center"/>
      <protection locked="0"/>
    </xf>
    <xf numFmtId="165" fontId="6" fillId="2" borderId="4" xfId="1" applyNumberFormat="1" applyFont="1" applyFill="1" applyBorder="1" applyAlignment="1" applyProtection="1">
      <alignment horizontal="right" vertical="center"/>
      <protection locked="0"/>
    </xf>
    <xf numFmtId="164" fontId="1" fillId="2" borderId="0" xfId="0" applyFont="1" applyFill="1" applyAlignment="1">
      <alignment horizontal="center" vertical="center"/>
    </xf>
    <xf numFmtId="164" fontId="0" fillId="2" borderId="0" xfId="0" applyFont="1" applyFill="1"/>
    <xf numFmtId="164" fontId="0" fillId="0" borderId="0" xfId="0" applyFont="1"/>
  </cellXfs>
  <cellStyles count="2">
    <cellStyle name="Normal" xfId="0" builtinId="0"/>
    <cellStyle name="Vírgula" xfId="1" builtinId="3"/>
  </cellStyles>
  <dxfs count="33"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266700</xdr:colOff>
      <xdr:row>0</xdr:row>
      <xdr:rowOff>142875</xdr:rowOff>
    </xdr:from>
    <xdr:ext cx="1610590" cy="624716"/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4900" y="142875"/>
          <a:ext cx="1610590" cy="624716"/>
        </a:xfrm>
        <a:prstGeom prst="rect">
          <a:avLst/>
        </a:prstGeom>
      </xdr:spPr>
    </xdr:pic>
    <xdr:clientData/>
  </xdr:oneCellAnchor>
  <xdr:twoCellAnchor>
    <xdr:from>
      <xdr:col>6</xdr:col>
      <xdr:colOff>249330</xdr:colOff>
      <xdr:row>102</xdr:row>
      <xdr:rowOff>179293</xdr:rowOff>
    </xdr:from>
    <xdr:to>
      <xdr:col>9</xdr:col>
      <xdr:colOff>258856</xdr:colOff>
      <xdr:row>104</xdr:row>
      <xdr:rowOff>280147</xdr:rowOff>
    </xdr:to>
    <xdr:sp macro="" textlink="">
      <xdr:nvSpPr>
        <xdr:cNvPr id="3" name="Retângulo 2"/>
        <xdr:cNvSpPr/>
      </xdr:nvSpPr>
      <xdr:spPr bwMode="auto">
        <a:xfrm>
          <a:off x="7824506" y="20630028"/>
          <a:ext cx="3360085" cy="705972"/>
        </a:xfrm>
        <a:prstGeom prst="rect">
          <a:avLst/>
        </a:prstGeom>
        <a:noFill/>
        <a:ln>
          <a:noFill/>
        </a:ln>
        <a:effectLst>
          <a:outerShdw blurRad="50800" dist="50800" dir="5400000" algn="ctr" rotWithShape="0">
            <a:schemeClr val="bg1"/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lIns="36000" tIns="36000" rIns="36000" bIns="36000" rtlCol="0" anchor="ctr"/>
        <a:lstStyle/>
        <a:p>
          <a:pPr algn="ctr"/>
          <a:r>
            <a:rPr lang="pt-BR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Emerson Onofre </a:t>
          </a:r>
          <a:r>
            <a:rPr lang="pt-BR" sz="10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Pereira</a:t>
          </a:r>
        </a:p>
        <a:p>
          <a:pPr algn="ctr"/>
          <a:r>
            <a:rPr lang="pt-BR" sz="1000" b="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Analista de Plan. Desenv. Organ. C. Contábeis</a:t>
          </a:r>
        </a:p>
        <a:p>
          <a:pPr algn="ctr"/>
          <a:r>
            <a:rPr lang="pt-BR" sz="100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Diretor do Depto. de Contadoria</a:t>
          </a:r>
        </a:p>
        <a:p>
          <a:pPr algn="ctr"/>
          <a:r>
            <a:rPr lang="pt-BR" sz="100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CRC SP – 1SP 240.974/O-7</a:t>
          </a:r>
          <a:endParaRPr lang="pt-BR" sz="100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320488</xdr:colOff>
      <xdr:row>102</xdr:row>
      <xdr:rowOff>168088</xdr:rowOff>
    </xdr:from>
    <xdr:to>
      <xdr:col>2</xdr:col>
      <xdr:colOff>1111063</xdr:colOff>
      <xdr:row>104</xdr:row>
      <xdr:rowOff>280148</xdr:rowOff>
    </xdr:to>
    <xdr:sp macro="" textlink="">
      <xdr:nvSpPr>
        <xdr:cNvPr id="4" name="Retângulo 3"/>
        <xdr:cNvSpPr/>
      </xdr:nvSpPr>
      <xdr:spPr bwMode="auto">
        <a:xfrm>
          <a:off x="488576" y="20618823"/>
          <a:ext cx="3748928" cy="717178"/>
        </a:xfrm>
        <a:prstGeom prst="rect">
          <a:avLst/>
        </a:prstGeom>
        <a:noFill/>
        <a:ln>
          <a:noFill/>
        </a:ln>
        <a:effectLst>
          <a:outerShdw blurRad="50800" dist="50800" dir="5400000" algn="ctr" rotWithShape="0">
            <a:schemeClr val="bg1"/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lIns="36000" tIns="36000" rIns="36000" bIns="36000" rtlCol="0" anchor="ctr"/>
        <a:lstStyle/>
        <a:p>
          <a:pPr algn="ctr"/>
          <a:r>
            <a:rPr lang="pt-BR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José</a:t>
          </a:r>
          <a:r>
            <a:rPr lang="pt-BR" sz="10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de Souza Silva</a:t>
          </a:r>
        </a:p>
        <a:p>
          <a:pPr algn="ctr"/>
          <a:r>
            <a:rPr lang="pt-BR" sz="100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Analista Plan. Desenv. Organiz. C. Contábeis</a:t>
          </a:r>
        </a:p>
        <a:p>
          <a:pPr algn="ctr"/>
          <a:r>
            <a:rPr lang="pt-BR" sz="100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Diretor da Divisão de Dívidas e Garantias</a:t>
          </a:r>
        </a:p>
        <a:p>
          <a:pPr algn="ctr"/>
          <a:r>
            <a:rPr lang="pt-BR" sz="100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CRC SP – 1SP 257.702/O-2</a:t>
          </a:r>
          <a:endParaRPr lang="pt-BR" sz="100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1131793</xdr:colOff>
      <xdr:row>102</xdr:row>
      <xdr:rowOff>168089</xdr:rowOff>
    </xdr:from>
    <xdr:to>
      <xdr:col>11</xdr:col>
      <xdr:colOff>1135716</xdr:colOff>
      <xdr:row>105</xdr:row>
      <xdr:rowOff>1</xdr:rowOff>
    </xdr:to>
    <xdr:sp macro="" textlink="">
      <xdr:nvSpPr>
        <xdr:cNvPr id="6" name="Retângulo 5"/>
        <xdr:cNvSpPr/>
      </xdr:nvSpPr>
      <xdr:spPr bwMode="auto">
        <a:xfrm>
          <a:off x="12057528" y="20618824"/>
          <a:ext cx="2659717" cy="739589"/>
        </a:xfrm>
        <a:prstGeom prst="rect">
          <a:avLst/>
        </a:prstGeom>
        <a:noFill/>
        <a:ln>
          <a:noFill/>
        </a:ln>
        <a:effectLst>
          <a:outerShdw blurRad="50800" dist="50800" dir="5400000" algn="ctr" rotWithShape="0">
            <a:schemeClr val="bg1"/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lIns="36000" tIns="36000" rIns="36000" bIns="36000" rtlCol="0" anchor="ctr"/>
        <a:lstStyle/>
        <a:p>
          <a:pPr algn="ctr"/>
          <a:r>
            <a:rPr lang="pt-BR" sz="10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Henrique de Castilho Pinto</a:t>
          </a:r>
        </a:p>
        <a:p>
          <a:pPr algn="ctr"/>
          <a:r>
            <a:rPr lang="pt-BR" sz="1000" b="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Subs</a:t>
          </a:r>
          <a:r>
            <a:rPr lang="pt-BR" sz="100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ecretário do Tesouro Municipal                       Secretaria Municipal da Fazenda</a:t>
          </a:r>
        </a:p>
        <a:p>
          <a:pPr algn="ctr"/>
          <a:r>
            <a:rPr lang="pt-BR" sz="100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CPF </a:t>
          </a:r>
          <a:r>
            <a:rPr lang="pt-BR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 222.413.578-55</a:t>
          </a:r>
          <a:endParaRPr lang="pt-BR" sz="1000" baseline="0">
            <a:solidFill>
              <a:srgbClr val="FF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oneCellAnchor>
    <xdr:from>
      <xdr:col>1</xdr:col>
      <xdr:colOff>481853</xdr:colOff>
      <xdr:row>48</xdr:row>
      <xdr:rowOff>268942</xdr:rowOff>
    </xdr:from>
    <xdr:ext cx="1610590" cy="624716"/>
    <xdr:pic>
      <xdr:nvPicPr>
        <xdr:cNvPr id="9" name="Imagem 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9941" y="9368118"/>
          <a:ext cx="1610590" cy="624716"/>
        </a:xfrm>
        <a:prstGeom prst="rect">
          <a:avLst/>
        </a:prstGeom>
      </xdr:spPr>
    </xdr:pic>
    <xdr:clientData/>
  </xdr:oneCellAnchor>
  <xdr:twoCellAnchor>
    <xdr:from>
      <xdr:col>3</xdr:col>
      <xdr:colOff>168088</xdr:colOff>
      <xdr:row>102</xdr:row>
      <xdr:rowOff>112059</xdr:rowOff>
    </xdr:from>
    <xdr:to>
      <xdr:col>5</xdr:col>
      <xdr:colOff>719543</xdr:colOff>
      <xdr:row>104</xdr:row>
      <xdr:rowOff>191682</xdr:rowOff>
    </xdr:to>
    <xdr:sp macro="" textlink="">
      <xdr:nvSpPr>
        <xdr:cNvPr id="10" name="Retângulo 9"/>
        <xdr:cNvSpPr/>
      </xdr:nvSpPr>
      <xdr:spPr bwMode="auto">
        <a:xfrm>
          <a:off x="4594412" y="20562794"/>
          <a:ext cx="2702984" cy="684741"/>
        </a:xfrm>
        <a:prstGeom prst="rect">
          <a:avLst/>
        </a:prstGeom>
        <a:noFill/>
        <a:ln>
          <a:noFill/>
        </a:ln>
        <a:effectLst>
          <a:outerShdw blurRad="50800" dist="50800" dir="5400000" algn="ctr" rotWithShape="0">
            <a:schemeClr val="bg1"/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lIns="36000" tIns="36000" rIns="36000" bIns="36000" rtlCol="0" anchor="ctr"/>
        <a:lstStyle/>
        <a:p>
          <a:pPr algn="ctr"/>
          <a:r>
            <a:rPr lang="pt-BR" sz="10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Enzo Lúcio Ondei</a:t>
          </a:r>
        </a:p>
        <a:p>
          <a:pPr algn="ctr"/>
          <a:r>
            <a:rPr lang="pt-BR" sz="100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Diretor do Departamento de Dívidas Públicas</a:t>
          </a:r>
        </a:p>
        <a:p>
          <a:pPr algn="ctr"/>
          <a:r>
            <a:rPr lang="pt-BR" sz="100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CPF 254.411.408-03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835717/AppData/Local/Microsoft/Windows/Temporary%20Internet%20Files/Content.Outlook/FBZ4CIF6/SD_DDF%2005%202020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d.05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L105"/>
  <sheetViews>
    <sheetView tabSelected="1" view="pageBreakPreview" zoomScale="85" zoomScaleNormal="100" zoomScaleSheetLayoutView="85" workbookViewId="0">
      <pane xSplit="3" ySplit="10" topLeftCell="D11" activePane="bottomRight" state="frozen"/>
      <selection activeCell="A32" sqref="A32"/>
      <selection pane="topRight" activeCell="A32" sqref="A32"/>
      <selection pane="bottomLeft" activeCell="A32" sqref="A32"/>
      <selection pane="bottomRight" activeCell="M1" sqref="M1:XFD1048576"/>
    </sheetView>
  </sheetViews>
  <sheetFormatPr defaultColWidth="11" defaultRowHeight="12.75" x14ac:dyDescent="0.15"/>
  <cols>
    <col min="1" max="1" width="2.25" style="1" customWidth="1"/>
    <col min="2" max="2" width="38.75" style="1" customWidth="1"/>
    <col min="3" max="3" width="17.125" style="1" customWidth="1"/>
    <col min="4" max="4" width="14.375" style="1" customWidth="1"/>
    <col min="5" max="5" width="13.75" style="1" customWidth="1"/>
    <col min="6" max="6" width="13.125" style="1" customWidth="1"/>
    <col min="7" max="7" width="14.5" style="1" customWidth="1"/>
    <col min="8" max="8" width="14.75" style="1" customWidth="1"/>
    <col min="9" max="9" width="14.75" style="55" customWidth="1"/>
    <col min="10" max="10" width="16.375" style="1" customWidth="1"/>
    <col min="11" max="11" width="18.5" style="1" customWidth="1"/>
    <col min="12" max="12" width="16.5" style="1" customWidth="1"/>
    <col min="13" max="16384" width="11" style="1"/>
  </cols>
  <sheetData>
    <row r="1" spans="2:12" x14ac:dyDescent="0.15">
      <c r="D1" s="10"/>
      <c r="E1" s="10"/>
      <c r="F1" s="10"/>
      <c r="G1" s="10"/>
      <c r="H1" s="10"/>
      <c r="I1" s="10"/>
      <c r="J1" s="10"/>
      <c r="K1" s="10"/>
      <c r="L1" s="10"/>
    </row>
    <row r="2" spans="2:12" ht="24.75" customHeight="1" x14ac:dyDescent="0.15">
      <c r="B2" s="50" t="s">
        <v>59</v>
      </c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2:12" x14ac:dyDescent="0.15">
      <c r="B3" s="48"/>
      <c r="C3" s="49"/>
      <c r="D3" s="49"/>
      <c r="E3" s="49"/>
      <c r="F3" s="49"/>
      <c r="G3" s="49"/>
      <c r="H3" s="49"/>
      <c r="I3" s="49"/>
      <c r="J3" s="49"/>
      <c r="K3" s="49"/>
      <c r="L3" s="49"/>
    </row>
    <row r="4" spans="2:12" ht="21.75" customHeight="1" x14ac:dyDescent="0.15">
      <c r="B4" s="48"/>
      <c r="C4" s="10"/>
      <c r="D4" s="10"/>
      <c r="G4" s="54"/>
      <c r="H4" s="54"/>
      <c r="I4" s="54"/>
      <c r="J4" s="54"/>
      <c r="K4" s="54"/>
      <c r="L4" s="47">
        <f>L8</f>
        <v>43982</v>
      </c>
    </row>
    <row r="5" spans="2:12" ht="13.5" thickBot="1" x14ac:dyDescent="0.2">
      <c r="B5" s="46"/>
      <c r="C5" s="44"/>
      <c r="D5" s="44"/>
      <c r="E5" s="44"/>
      <c r="F5" s="44"/>
      <c r="G5" s="44"/>
      <c r="H5" s="45"/>
      <c r="I5" s="44"/>
      <c r="J5" s="44"/>
      <c r="K5" s="44"/>
      <c r="L5" s="44" t="s">
        <v>57</v>
      </c>
    </row>
    <row r="6" spans="2:12" ht="20.25" customHeight="1" thickBot="1" x14ac:dyDescent="0.2">
      <c r="B6" s="43" t="s">
        <v>56</v>
      </c>
      <c r="C6" s="39" t="s">
        <v>53</v>
      </c>
      <c r="D6" s="42" t="s">
        <v>55</v>
      </c>
      <c r="E6" s="41"/>
      <c r="F6" s="41"/>
      <c r="G6" s="40"/>
      <c r="H6" s="35" t="s">
        <v>54</v>
      </c>
      <c r="I6" s="34"/>
      <c r="J6" s="34"/>
      <c r="K6" s="34"/>
      <c r="L6" s="39" t="s">
        <v>53</v>
      </c>
    </row>
    <row r="7" spans="2:12" ht="20.25" customHeight="1" thickBot="1" x14ac:dyDescent="0.2">
      <c r="B7" s="31"/>
      <c r="C7" s="32"/>
      <c r="D7" s="38"/>
      <c r="E7" s="37"/>
      <c r="F7" s="37"/>
      <c r="G7" s="36"/>
      <c r="H7" s="38" t="s">
        <v>52</v>
      </c>
      <c r="I7" s="37"/>
      <c r="J7" s="36"/>
      <c r="K7" s="27" t="s">
        <v>51</v>
      </c>
      <c r="L7" s="32"/>
    </row>
    <row r="8" spans="2:12" s="53" customFormat="1" ht="46.5" customHeight="1" thickBot="1" x14ac:dyDescent="0.2">
      <c r="B8" s="31"/>
      <c r="C8" s="29">
        <v>43951</v>
      </c>
      <c r="D8" s="30" t="s">
        <v>50</v>
      </c>
      <c r="E8" s="30" t="s">
        <v>49</v>
      </c>
      <c r="F8" s="30" t="s">
        <v>48</v>
      </c>
      <c r="G8" s="30" t="s">
        <v>5</v>
      </c>
      <c r="H8" s="27" t="s">
        <v>47</v>
      </c>
      <c r="I8" s="27" t="s">
        <v>58</v>
      </c>
      <c r="J8" s="27" t="s">
        <v>45</v>
      </c>
      <c r="K8" s="27" t="s">
        <v>44</v>
      </c>
      <c r="L8" s="29">
        <f>EOMONTH(C8,1)</f>
        <v>43982</v>
      </c>
    </row>
    <row r="9" spans="2:12" s="53" customFormat="1" ht="13.5" customHeight="1" thickBot="1" x14ac:dyDescent="0.2">
      <c r="B9" s="28"/>
      <c r="C9" s="26" t="s">
        <v>43</v>
      </c>
      <c r="D9" s="26" t="s">
        <v>42</v>
      </c>
      <c r="E9" s="26" t="s">
        <v>41</v>
      </c>
      <c r="F9" s="26" t="s">
        <v>40</v>
      </c>
      <c r="G9" s="26" t="s">
        <v>39</v>
      </c>
      <c r="H9" s="27" t="s">
        <v>38</v>
      </c>
      <c r="I9" s="27" t="s">
        <v>37</v>
      </c>
      <c r="J9" s="27" t="s">
        <v>36</v>
      </c>
      <c r="K9" s="27" t="s">
        <v>35</v>
      </c>
      <c r="L9" s="26" t="s">
        <v>34</v>
      </c>
    </row>
    <row r="10" spans="2:12" ht="13.9" customHeight="1" x14ac:dyDescent="0.15">
      <c r="B10" s="25"/>
      <c r="C10" s="23" t="s">
        <v>33</v>
      </c>
      <c r="D10" s="24"/>
      <c r="E10" s="24"/>
      <c r="F10" s="24"/>
      <c r="G10" s="24"/>
      <c r="H10" s="24"/>
      <c r="I10" s="24"/>
      <c r="J10" s="24"/>
      <c r="K10" s="24"/>
      <c r="L10" s="24"/>
    </row>
    <row r="11" spans="2:12" s="10" customFormat="1" x14ac:dyDescent="0.15">
      <c r="B11" s="19" t="s">
        <v>32</v>
      </c>
      <c r="C11" s="17">
        <f>C13+C18+C24+C27+C31+C34</f>
        <v>26966488620.700005</v>
      </c>
      <c r="D11" s="17">
        <f>D13+D18+D24+D27+D31+D34</f>
        <v>7207661.3300000001</v>
      </c>
      <c r="E11" s="17">
        <f>E13+E18+E24+E27+E31+E34</f>
        <v>3158053.64</v>
      </c>
      <c r="F11" s="17">
        <f>F13+F18+F24+F27+F31+F34</f>
        <v>32077.949999999997</v>
      </c>
      <c r="G11" s="17">
        <f>G13+G18+G24+G27+G31+G34</f>
        <v>10397792.92</v>
      </c>
      <c r="H11" s="17">
        <f>H13+H18+H24+H27+H31+H34</f>
        <v>86665160.61999999</v>
      </c>
      <c r="I11" s="17">
        <f>I13+I18+I24+I27+I31+I34</f>
        <v>0</v>
      </c>
      <c r="J11" s="17">
        <f>J13+J18+J24+J27+J31+J34</f>
        <v>930267.1399999999</v>
      </c>
      <c r="K11" s="17">
        <f>K13+K18+K24+K27+K31+K34</f>
        <v>90175</v>
      </c>
      <c r="L11" s="17">
        <f>L13+L18+L24+L27+L31+L34</f>
        <v>27046786212.130306</v>
      </c>
    </row>
    <row r="12" spans="2:12" x14ac:dyDescent="0.15">
      <c r="B12" s="16"/>
      <c r="C12" s="13"/>
      <c r="D12" s="13"/>
      <c r="E12" s="13"/>
      <c r="F12" s="13"/>
      <c r="G12" s="13"/>
      <c r="H12" s="13"/>
      <c r="I12" s="13"/>
      <c r="J12" s="13"/>
      <c r="K12" s="13"/>
      <c r="L12" s="13"/>
    </row>
    <row r="13" spans="2:12" s="10" customFormat="1" x14ac:dyDescent="0.15">
      <c r="B13" s="19" t="s">
        <v>31</v>
      </c>
      <c r="C13" s="17">
        <f>SUM(C14:C16)</f>
        <v>25975728482.280003</v>
      </c>
      <c r="D13" s="17">
        <f>SUM(D14:D16)</f>
        <v>2559145.59</v>
      </c>
      <c r="E13" s="17">
        <f>SUM(E14:E16)</f>
        <v>298490.83</v>
      </c>
      <c r="F13" s="17">
        <f>SUM(F14:F16)</f>
        <v>31584.519999999997</v>
      </c>
      <c r="G13" s="17">
        <f>SUM(G14:G16)</f>
        <v>2889220.94</v>
      </c>
      <c r="H13" s="17">
        <f>SUM(H14:H16)</f>
        <v>86680373.219999999</v>
      </c>
      <c r="I13" s="17">
        <f>SUM(I14:I16)</f>
        <v>0</v>
      </c>
      <c r="J13" s="17">
        <f>SUM(J14:J16)</f>
        <v>891319.17999999993</v>
      </c>
      <c r="K13" s="17">
        <f>SUM(K14:K16)</f>
        <v>90175</v>
      </c>
      <c r="L13" s="17">
        <f>SUM(L14:L16)</f>
        <v>26060650854.090305</v>
      </c>
    </row>
    <row r="14" spans="2:12" x14ac:dyDescent="0.15">
      <c r="B14" s="16" t="s">
        <v>30</v>
      </c>
      <c r="C14" s="13">
        <v>73277704.079999998</v>
      </c>
      <c r="D14" s="13">
        <v>0</v>
      </c>
      <c r="E14" s="13">
        <v>0</v>
      </c>
      <c r="F14" s="13">
        <v>0</v>
      </c>
      <c r="G14" s="14">
        <f>SUM(D14:F14)</f>
        <v>0</v>
      </c>
      <c r="H14" s="13">
        <v>-372564.17000000004</v>
      </c>
      <c r="I14" s="13">
        <v>0</v>
      </c>
      <c r="J14" s="13">
        <v>0</v>
      </c>
      <c r="K14" s="13">
        <v>0</v>
      </c>
      <c r="L14" s="13">
        <v>72905139.909999996</v>
      </c>
    </row>
    <row r="15" spans="2:12" x14ac:dyDescent="0.15">
      <c r="B15" s="16" t="s">
        <v>29</v>
      </c>
      <c r="C15" s="13">
        <v>379152546.98000002</v>
      </c>
      <c r="D15" s="13">
        <v>2559145.59</v>
      </c>
      <c r="E15" s="13">
        <v>298490.83</v>
      </c>
      <c r="F15" s="13">
        <v>31584.519999999997</v>
      </c>
      <c r="G15" s="14">
        <f>SUM(D15:F15)</f>
        <v>2889220.94</v>
      </c>
      <c r="H15" s="13">
        <v>0</v>
      </c>
      <c r="I15" s="13">
        <v>0</v>
      </c>
      <c r="J15" s="13">
        <v>891319.17999999993</v>
      </c>
      <c r="K15" s="13">
        <v>90175</v>
      </c>
      <c r="L15" s="13">
        <v>377394545.56999999</v>
      </c>
    </row>
    <row r="16" spans="2:12" ht="15.75" x14ac:dyDescent="0.15">
      <c r="B16" s="16" t="s">
        <v>28</v>
      </c>
      <c r="C16" s="13">
        <v>25523298231.220001</v>
      </c>
      <c r="D16" s="13">
        <v>0</v>
      </c>
      <c r="E16" s="13">
        <v>0</v>
      </c>
      <c r="F16" s="13">
        <v>0</v>
      </c>
      <c r="G16" s="14">
        <f>SUM(D16:F16)</f>
        <v>0</v>
      </c>
      <c r="H16" s="13">
        <v>87052937.390000001</v>
      </c>
      <c r="I16" s="13">
        <v>0</v>
      </c>
      <c r="J16" s="13">
        <v>0</v>
      </c>
      <c r="K16" s="13">
        <v>0</v>
      </c>
      <c r="L16" s="13">
        <v>25610351168.610306</v>
      </c>
    </row>
    <row r="17" spans="2:12" x14ac:dyDescent="0.15">
      <c r="B17" s="16"/>
      <c r="C17" s="13"/>
      <c r="D17" s="13"/>
      <c r="E17" s="13"/>
      <c r="F17" s="13"/>
      <c r="G17" s="13"/>
      <c r="H17" s="13"/>
      <c r="I17" s="13"/>
      <c r="J17" s="13"/>
      <c r="K17" s="13"/>
      <c r="L17" s="13"/>
    </row>
    <row r="18" spans="2:12" s="10" customFormat="1" x14ac:dyDescent="0.15">
      <c r="B18" s="19" t="s">
        <v>27</v>
      </c>
      <c r="C18" s="17">
        <f>SUM(C19:C22)</f>
        <v>119718920.03999999</v>
      </c>
      <c r="D18" s="17">
        <f>SUM(D19:D22)</f>
        <v>573.41</v>
      </c>
      <c r="E18" s="17">
        <f>SUM(E19:E22)</f>
        <v>1287.21</v>
      </c>
      <c r="F18" s="17">
        <f>SUM(F19:F22)</f>
        <v>493.43</v>
      </c>
      <c r="G18" s="17">
        <f>SUM(G19:G22)</f>
        <v>2354.0499999999997</v>
      </c>
      <c r="H18" s="17">
        <f>SUM(H19:H22)</f>
        <v>-15408.699999999999</v>
      </c>
      <c r="I18" s="17">
        <f>SUM(I19:I22)</f>
        <v>0</v>
      </c>
      <c r="J18" s="17">
        <f>SUM(J19:J22)</f>
        <v>0</v>
      </c>
      <c r="K18" s="17">
        <f>SUM(K19:K22)</f>
        <v>0</v>
      </c>
      <c r="L18" s="17">
        <f>SUM(L19:L22)</f>
        <v>119702937.92999999</v>
      </c>
    </row>
    <row r="19" spans="2:12" x14ac:dyDescent="0.15">
      <c r="B19" s="16" t="s">
        <v>26</v>
      </c>
      <c r="C19" s="13">
        <v>37522607.739999995</v>
      </c>
      <c r="D19" s="13">
        <v>0</v>
      </c>
      <c r="E19" s="13">
        <v>0</v>
      </c>
      <c r="F19" s="13">
        <v>0</v>
      </c>
      <c r="G19" s="14">
        <f>SUM(D19:F19)</f>
        <v>0</v>
      </c>
      <c r="H19" s="13">
        <v>-4839.84</v>
      </c>
      <c r="I19" s="13">
        <v>0</v>
      </c>
      <c r="J19" s="13">
        <v>0</v>
      </c>
      <c r="K19" s="13">
        <v>0</v>
      </c>
      <c r="L19" s="13">
        <v>37517767.899999999</v>
      </c>
    </row>
    <row r="20" spans="2:12" x14ac:dyDescent="0.15">
      <c r="B20" s="16" t="s">
        <v>25</v>
      </c>
      <c r="C20" s="13">
        <v>51568457.43</v>
      </c>
      <c r="D20" s="13">
        <v>0</v>
      </c>
      <c r="E20" s="13">
        <v>0</v>
      </c>
      <c r="F20" s="13">
        <v>0</v>
      </c>
      <c r="G20" s="14"/>
      <c r="H20" s="13">
        <v>-6651.55</v>
      </c>
      <c r="I20" s="13">
        <v>0</v>
      </c>
      <c r="J20" s="13">
        <v>0</v>
      </c>
      <c r="K20" s="13">
        <v>0</v>
      </c>
      <c r="L20" s="13">
        <v>51561805.879999995</v>
      </c>
    </row>
    <row r="21" spans="2:12" ht="15.75" x14ac:dyDescent="0.15">
      <c r="B21" s="16" t="s">
        <v>24</v>
      </c>
      <c r="C21" s="13">
        <v>30370413.359999999</v>
      </c>
      <c r="D21" s="13">
        <v>0</v>
      </c>
      <c r="E21" s="13">
        <v>0</v>
      </c>
      <c r="F21" s="13">
        <v>0</v>
      </c>
      <c r="G21" s="14"/>
      <c r="H21" s="13">
        <v>-3917.31</v>
      </c>
      <c r="I21" s="13">
        <v>0</v>
      </c>
      <c r="J21" s="13">
        <v>0</v>
      </c>
      <c r="K21" s="13">
        <v>0</v>
      </c>
      <c r="L21" s="13">
        <v>30366496.050000001</v>
      </c>
    </row>
    <row r="22" spans="2:12" ht="15.75" x14ac:dyDescent="0.15">
      <c r="B22" s="16" t="s">
        <v>23</v>
      </c>
      <c r="C22" s="13">
        <v>257441.51</v>
      </c>
      <c r="D22" s="13">
        <v>573.41</v>
      </c>
      <c r="E22" s="13">
        <v>1287.21</v>
      </c>
      <c r="F22" s="13">
        <v>493.43</v>
      </c>
      <c r="G22" s="14">
        <f>SUM(D22:F22)</f>
        <v>2354.0499999999997</v>
      </c>
      <c r="H22" s="13">
        <v>0</v>
      </c>
      <c r="I22" s="13">
        <v>0</v>
      </c>
      <c r="J22" s="13">
        <v>0</v>
      </c>
      <c r="K22" s="13">
        <v>0</v>
      </c>
      <c r="L22" s="13">
        <v>256868.1</v>
      </c>
    </row>
    <row r="23" spans="2:12" x14ac:dyDescent="0.15">
      <c r="B23" s="16"/>
      <c r="C23" s="13"/>
      <c r="D23" s="13"/>
      <c r="E23" s="13"/>
      <c r="F23" s="13"/>
      <c r="G23" s="13"/>
      <c r="H23" s="13"/>
      <c r="I23" s="13"/>
      <c r="J23" s="13"/>
      <c r="K23" s="13"/>
      <c r="L23" s="13"/>
    </row>
    <row r="24" spans="2:12" s="10" customFormat="1" x14ac:dyDescent="0.15">
      <c r="B24" s="19" t="s">
        <v>22</v>
      </c>
      <c r="C24" s="17">
        <f>SUM(C25:C25)</f>
        <v>57821766.040000007</v>
      </c>
      <c r="D24" s="17">
        <f>SUM(D25:D25)</f>
        <v>1603063.8699999999</v>
      </c>
      <c r="E24" s="17">
        <f>SUM(E25:E25)</f>
        <v>268526.62</v>
      </c>
      <c r="F24" s="17">
        <f>SUM(F25:F25)</f>
        <v>0</v>
      </c>
      <c r="G24" s="17">
        <f>SUM(G25:G25)</f>
        <v>1871590.4899999998</v>
      </c>
      <c r="H24" s="17">
        <f>SUM(H25:H25)</f>
        <v>0</v>
      </c>
      <c r="I24" s="17">
        <f>SUM(I25:I25)</f>
        <v>0</v>
      </c>
      <c r="J24" s="17">
        <f>SUM(J25:J25)</f>
        <v>38947.96</v>
      </c>
      <c r="K24" s="17">
        <f>SUM(K25:K25)</f>
        <v>0</v>
      </c>
      <c r="L24" s="17">
        <f>SUM(L25:L25)</f>
        <v>56257650.130000003</v>
      </c>
    </row>
    <row r="25" spans="2:12" ht="15.75" x14ac:dyDescent="0.15">
      <c r="B25" s="16" t="s">
        <v>21</v>
      </c>
      <c r="C25" s="13">
        <v>57821766.040000007</v>
      </c>
      <c r="D25" s="13">
        <v>1603063.8699999999</v>
      </c>
      <c r="E25" s="13">
        <v>268526.62</v>
      </c>
      <c r="F25" s="13">
        <v>0</v>
      </c>
      <c r="G25" s="14">
        <f>SUM(D25:F25)</f>
        <v>1871590.4899999998</v>
      </c>
      <c r="H25" s="13">
        <v>0</v>
      </c>
      <c r="I25" s="13">
        <v>0</v>
      </c>
      <c r="J25" s="13">
        <v>38947.96</v>
      </c>
      <c r="K25" s="13">
        <v>0</v>
      </c>
      <c r="L25" s="13">
        <v>56257650.130000003</v>
      </c>
    </row>
    <row r="26" spans="2:12" x14ac:dyDescent="0.15">
      <c r="B26" s="16"/>
      <c r="C26" s="14"/>
      <c r="D26" s="14"/>
      <c r="E26" s="14"/>
      <c r="F26" s="14"/>
      <c r="G26" s="14"/>
      <c r="H26" s="14"/>
      <c r="I26" s="14"/>
      <c r="J26" s="14"/>
      <c r="K26" s="14"/>
      <c r="L26" s="14"/>
    </row>
    <row r="27" spans="2:12" x14ac:dyDescent="0.15">
      <c r="B27" s="19" t="s">
        <v>20</v>
      </c>
      <c r="C27" s="17">
        <f>SUM(C28:C29)</f>
        <v>209333333.36000001</v>
      </c>
      <c r="D27" s="17">
        <f>SUM(D28:D29)</f>
        <v>2583333.33</v>
      </c>
      <c r="E27" s="17">
        <f>SUM(E28:E29)</f>
        <v>749023.85</v>
      </c>
      <c r="F27" s="17">
        <f>SUM(F28:F29)</f>
        <v>0</v>
      </c>
      <c r="G27" s="17">
        <f>SUM(G28:G29)</f>
        <v>3332357.1799999997</v>
      </c>
      <c r="H27" s="17">
        <f>SUM(H28:H29)</f>
        <v>0</v>
      </c>
      <c r="I27" s="17">
        <f>SUM(I28:I29)</f>
        <v>0</v>
      </c>
      <c r="J27" s="17">
        <f>SUM(J28:J29)</f>
        <v>0</v>
      </c>
      <c r="K27" s="17">
        <f>SUM(K28:K29)</f>
        <v>0</v>
      </c>
      <c r="L27" s="17">
        <f>SUM(L28:L29)</f>
        <v>206750000.03</v>
      </c>
    </row>
    <row r="28" spans="2:12" x14ac:dyDescent="0.15">
      <c r="B28" s="16" t="s">
        <v>19</v>
      </c>
      <c r="C28" s="14">
        <v>26000000</v>
      </c>
      <c r="D28" s="13">
        <v>500000</v>
      </c>
      <c r="E28" s="14">
        <v>91158.78</v>
      </c>
      <c r="F28" s="14">
        <v>0</v>
      </c>
      <c r="G28" s="14">
        <f>SUM(D28:F28)</f>
        <v>591158.78</v>
      </c>
      <c r="H28" s="14">
        <v>0</v>
      </c>
      <c r="I28" s="14">
        <v>0</v>
      </c>
      <c r="J28" s="14">
        <v>0</v>
      </c>
      <c r="K28" s="14">
        <v>0</v>
      </c>
      <c r="L28" s="13">
        <v>25500000</v>
      </c>
    </row>
    <row r="29" spans="2:12" x14ac:dyDescent="0.15">
      <c r="B29" s="16" t="s">
        <v>18</v>
      </c>
      <c r="C29" s="14">
        <v>183333333.36000001</v>
      </c>
      <c r="D29" s="13">
        <v>2083333.33</v>
      </c>
      <c r="E29" s="14">
        <v>657865.06999999995</v>
      </c>
      <c r="F29" s="14">
        <v>0</v>
      </c>
      <c r="G29" s="14">
        <f>SUM(D29:F29)</f>
        <v>2741198.4</v>
      </c>
      <c r="H29" s="14">
        <v>0</v>
      </c>
      <c r="I29" s="14">
        <v>0</v>
      </c>
      <c r="J29" s="14">
        <v>0</v>
      </c>
      <c r="K29" s="14">
        <v>0</v>
      </c>
      <c r="L29" s="13">
        <v>181250000.03</v>
      </c>
    </row>
    <row r="30" spans="2:12" x14ac:dyDescent="0.15">
      <c r="B30" s="16"/>
      <c r="C30" s="14"/>
      <c r="D30" s="14"/>
      <c r="E30" s="14"/>
      <c r="F30" s="14"/>
      <c r="G30" s="14"/>
      <c r="H30" s="14"/>
      <c r="I30" s="14"/>
      <c r="J30" s="14"/>
      <c r="K30" s="14"/>
      <c r="L30" s="14"/>
    </row>
    <row r="31" spans="2:12" x14ac:dyDescent="0.15">
      <c r="B31" s="22" t="s">
        <v>17</v>
      </c>
      <c r="C31" s="52">
        <f>SUM(C32:C33)</f>
        <v>500000000</v>
      </c>
      <c r="D31" s="52">
        <f>SUM(D32:D33)</f>
        <v>0</v>
      </c>
      <c r="E31" s="52">
        <f>SUM(E32:E33)</f>
        <v>1661734.86</v>
      </c>
      <c r="F31" s="52">
        <f>SUM(F32:F33)</f>
        <v>0</v>
      </c>
      <c r="G31" s="52">
        <f>SUM(G32:G33)</f>
        <v>1661734.86</v>
      </c>
      <c r="H31" s="52">
        <f>SUM(H32:H33)</f>
        <v>0</v>
      </c>
      <c r="I31" s="52">
        <f>SUM(I32:I33)</f>
        <v>0</v>
      </c>
      <c r="J31" s="52">
        <f>SUM(J32:J33)</f>
        <v>0</v>
      </c>
      <c r="K31" s="52">
        <f>SUM(K32:K33)</f>
        <v>0</v>
      </c>
      <c r="L31" s="52">
        <f>SUM(L32:L33)</f>
        <v>500000000</v>
      </c>
    </row>
    <row r="32" spans="2:12" ht="15.75" x14ac:dyDescent="0.15">
      <c r="B32" s="16" t="s">
        <v>16</v>
      </c>
      <c r="C32" s="14">
        <v>500000000</v>
      </c>
      <c r="D32" s="14">
        <v>0</v>
      </c>
      <c r="E32" s="14">
        <v>1661734.86</v>
      </c>
      <c r="F32" s="14">
        <v>0</v>
      </c>
      <c r="G32" s="14">
        <f>SUM(D32:F32)</f>
        <v>1661734.86</v>
      </c>
      <c r="H32" s="14">
        <v>0</v>
      </c>
      <c r="I32" s="14">
        <v>0</v>
      </c>
      <c r="J32" s="14">
        <v>0</v>
      </c>
      <c r="K32" s="14">
        <v>0</v>
      </c>
      <c r="L32" s="14">
        <v>500000000</v>
      </c>
    </row>
    <row r="33" spans="2:12" x14ac:dyDescent="0.15">
      <c r="B33" s="16"/>
      <c r="C33" s="14"/>
      <c r="D33" s="14"/>
      <c r="E33" s="14"/>
      <c r="F33" s="14"/>
      <c r="G33" s="14"/>
      <c r="H33" s="14"/>
      <c r="I33" s="14"/>
      <c r="J33" s="14"/>
      <c r="K33" s="14"/>
      <c r="L33" s="14"/>
    </row>
    <row r="34" spans="2:12" s="10" customFormat="1" x14ac:dyDescent="0.15">
      <c r="B34" s="19" t="s">
        <v>15</v>
      </c>
      <c r="C34" s="17">
        <f>SUM(C35:C37)</f>
        <v>103886118.97999999</v>
      </c>
      <c r="D34" s="17">
        <f>SUM(D35:D37)</f>
        <v>461545.13</v>
      </c>
      <c r="E34" s="17">
        <f>SUM(E35:E37)</f>
        <v>178990.27</v>
      </c>
      <c r="F34" s="17">
        <f>SUM(F35:F37)</f>
        <v>0</v>
      </c>
      <c r="G34" s="21">
        <f>SUM(G35:G37)</f>
        <v>640535.4</v>
      </c>
      <c r="H34" s="17">
        <f>SUM(H35:H37)</f>
        <v>196.09999999999854</v>
      </c>
      <c r="I34" s="17">
        <f>SUM(I35:I37)</f>
        <v>0</v>
      </c>
      <c r="J34" s="17">
        <f>SUM(J35:J37)</f>
        <v>0</v>
      </c>
      <c r="K34" s="17">
        <f>SUM(K35:K37)</f>
        <v>0</v>
      </c>
      <c r="L34" s="17">
        <f>SUM(L35:L37)</f>
        <v>103424769.95</v>
      </c>
    </row>
    <row r="35" spans="2:12" ht="13.5" x14ac:dyDescent="0.15">
      <c r="B35" s="20" t="s">
        <v>14</v>
      </c>
      <c r="C35" s="15">
        <v>47971360.699999996</v>
      </c>
      <c r="D35" s="15">
        <v>245826.11</v>
      </c>
      <c r="E35" s="15">
        <v>43044.15</v>
      </c>
      <c r="F35" s="15">
        <v>0</v>
      </c>
      <c r="G35" s="14">
        <f>SUM(D35:F35)</f>
        <v>288870.26</v>
      </c>
      <c r="H35" s="15">
        <v>54341.58</v>
      </c>
      <c r="I35" s="15">
        <v>0</v>
      </c>
      <c r="J35" s="15">
        <v>0</v>
      </c>
      <c r="K35" s="15">
        <v>0</v>
      </c>
      <c r="L35" s="13">
        <v>47779876.170000002</v>
      </c>
    </row>
    <row r="36" spans="2:12" ht="13.5" x14ac:dyDescent="0.15">
      <c r="B36" s="20" t="s">
        <v>13</v>
      </c>
      <c r="C36" s="15">
        <v>0</v>
      </c>
      <c r="D36" s="15">
        <v>0</v>
      </c>
      <c r="E36" s="15">
        <v>0</v>
      </c>
      <c r="F36" s="15">
        <v>0</v>
      </c>
      <c r="G36" s="14">
        <f>SUM(D36:F36)</f>
        <v>0</v>
      </c>
      <c r="H36" s="15">
        <v>0</v>
      </c>
      <c r="I36" s="15">
        <v>0</v>
      </c>
      <c r="J36" s="15">
        <v>0</v>
      </c>
      <c r="K36" s="15">
        <v>0</v>
      </c>
      <c r="L36" s="13">
        <v>0</v>
      </c>
    </row>
    <row r="37" spans="2:12" x14ac:dyDescent="0.15">
      <c r="B37" s="16" t="s">
        <v>12</v>
      </c>
      <c r="C37" s="15">
        <v>55914758.280000001</v>
      </c>
      <c r="D37" s="15">
        <v>215719.02</v>
      </c>
      <c r="E37" s="15">
        <v>135946.12</v>
      </c>
      <c r="F37" s="15">
        <v>0</v>
      </c>
      <c r="G37" s="14">
        <f>SUM(D37:F37)</f>
        <v>351665.14</v>
      </c>
      <c r="H37" s="15">
        <v>-54145.48</v>
      </c>
      <c r="I37" s="15">
        <v>0</v>
      </c>
      <c r="J37" s="15">
        <v>0</v>
      </c>
      <c r="K37" s="15">
        <v>0</v>
      </c>
      <c r="L37" s="13">
        <v>55644893.780000001</v>
      </c>
    </row>
    <row r="38" spans="2:12" x14ac:dyDescent="0.15">
      <c r="B38" s="20"/>
      <c r="C38" s="15"/>
      <c r="D38" s="15"/>
      <c r="E38" s="15"/>
      <c r="F38" s="15"/>
      <c r="G38" s="14"/>
      <c r="H38" s="15"/>
      <c r="I38" s="15"/>
      <c r="J38" s="15"/>
      <c r="K38" s="15"/>
      <c r="L38" s="15"/>
    </row>
    <row r="39" spans="2:12" x14ac:dyDescent="0.15">
      <c r="B39" s="16"/>
      <c r="C39" s="15"/>
      <c r="D39" s="15"/>
      <c r="E39" s="15"/>
      <c r="F39" s="15"/>
      <c r="G39" s="15"/>
      <c r="H39" s="15"/>
      <c r="I39" s="15"/>
      <c r="J39" s="15"/>
      <c r="K39" s="15"/>
      <c r="L39" s="15"/>
    </row>
    <row r="40" spans="2:12" s="10" customFormat="1" x14ac:dyDescent="0.15">
      <c r="B40" s="19" t="s">
        <v>11</v>
      </c>
      <c r="C40" s="18">
        <f>C42</f>
        <v>434280316.57999998</v>
      </c>
      <c r="D40" s="18">
        <f>D42</f>
        <v>0</v>
      </c>
      <c r="E40" s="18">
        <f>E42</f>
        <v>0</v>
      </c>
      <c r="F40" s="18">
        <f>F42</f>
        <v>0</v>
      </c>
      <c r="G40" s="18">
        <f>G42</f>
        <v>0</v>
      </c>
      <c r="H40" s="18">
        <f>H42</f>
        <v>-56015.510000000009</v>
      </c>
      <c r="I40" s="18">
        <f>I42</f>
        <v>0</v>
      </c>
      <c r="J40" s="18">
        <f>J42</f>
        <v>0</v>
      </c>
      <c r="K40" s="18">
        <f>K42</f>
        <v>0</v>
      </c>
      <c r="L40" s="18">
        <f>L42</f>
        <v>434224301.06999999</v>
      </c>
    </row>
    <row r="41" spans="2:12" s="10" customFormat="1" x14ac:dyDescent="0.15">
      <c r="B41" s="19"/>
      <c r="C41" s="18"/>
      <c r="D41" s="18"/>
      <c r="E41" s="18"/>
      <c r="F41" s="18"/>
      <c r="G41" s="18"/>
      <c r="H41" s="18"/>
      <c r="I41" s="18"/>
      <c r="J41" s="18"/>
      <c r="K41" s="18"/>
      <c r="L41" s="18"/>
    </row>
    <row r="42" spans="2:12" s="10" customFormat="1" x14ac:dyDescent="0.15">
      <c r="B42" s="19" t="s">
        <v>10</v>
      </c>
      <c r="C42" s="17">
        <f>SUM(C43:C46)</f>
        <v>434280316.57999998</v>
      </c>
      <c r="D42" s="17">
        <f>SUM(D43:D46)</f>
        <v>0</v>
      </c>
      <c r="E42" s="17">
        <f>SUM(E43:E46)</f>
        <v>0</v>
      </c>
      <c r="F42" s="17">
        <f>SUM(F43:F46)</f>
        <v>0</v>
      </c>
      <c r="G42" s="18">
        <f>SUM(G43:G46)</f>
        <v>0</v>
      </c>
      <c r="H42" s="17">
        <f>SUM(H43:H46)</f>
        <v>-56015.510000000009</v>
      </c>
      <c r="I42" s="17">
        <f>SUM(I43:I46)</f>
        <v>0</v>
      </c>
      <c r="J42" s="17">
        <f>SUM(J43:J46)</f>
        <v>0</v>
      </c>
      <c r="K42" s="17">
        <f>SUM(K43:K46)</f>
        <v>0</v>
      </c>
      <c r="L42" s="17">
        <f>SUM(L43:L46)</f>
        <v>434224301.06999999</v>
      </c>
    </row>
    <row r="43" spans="2:12" x14ac:dyDescent="0.15">
      <c r="B43" s="16" t="s">
        <v>9</v>
      </c>
      <c r="C43" s="13">
        <v>0</v>
      </c>
      <c r="D43" s="13">
        <v>0</v>
      </c>
      <c r="E43" s="13">
        <v>0</v>
      </c>
      <c r="F43" s="13">
        <v>0</v>
      </c>
      <c r="G43" s="14">
        <f>SUM(D43:F43)</f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</row>
    <row r="44" spans="2:12" x14ac:dyDescent="0.15">
      <c r="B44" s="16" t="s">
        <v>8</v>
      </c>
      <c r="C44" s="13">
        <v>82615423.370000005</v>
      </c>
      <c r="D44" s="13">
        <v>0</v>
      </c>
      <c r="E44" s="13">
        <v>0</v>
      </c>
      <c r="F44" s="13">
        <v>0</v>
      </c>
      <c r="G44" s="14">
        <f>SUM(D44:F44)</f>
        <v>0</v>
      </c>
      <c r="H44" s="13">
        <v>-10656.12</v>
      </c>
      <c r="I44" s="13">
        <v>0</v>
      </c>
      <c r="J44" s="13">
        <v>0</v>
      </c>
      <c r="K44" s="13">
        <v>0</v>
      </c>
      <c r="L44" s="13">
        <v>82604767.25</v>
      </c>
    </row>
    <row r="45" spans="2:12" x14ac:dyDescent="0.15">
      <c r="B45" s="16" t="s">
        <v>7</v>
      </c>
      <c r="C45" s="13">
        <v>290521276</v>
      </c>
      <c r="D45" s="13">
        <v>0</v>
      </c>
      <c r="E45" s="13">
        <v>0</v>
      </c>
      <c r="F45" s="13">
        <v>0</v>
      </c>
      <c r="G45" s="14">
        <f>SUM(D45:F45)</f>
        <v>0</v>
      </c>
      <c r="H45" s="13">
        <v>-37472.800000000003</v>
      </c>
      <c r="I45" s="13">
        <v>0</v>
      </c>
      <c r="J45" s="13">
        <v>0</v>
      </c>
      <c r="K45" s="13">
        <v>0</v>
      </c>
      <c r="L45" s="13">
        <v>290483803.19999999</v>
      </c>
    </row>
    <row r="46" spans="2:12" ht="16.5" thickBot="1" x14ac:dyDescent="0.2">
      <c r="B46" s="16" t="s">
        <v>6</v>
      </c>
      <c r="C46" s="13">
        <v>61143617.210000001</v>
      </c>
      <c r="D46" s="13">
        <v>0</v>
      </c>
      <c r="E46" s="13">
        <v>0</v>
      </c>
      <c r="F46" s="13">
        <v>0</v>
      </c>
      <c r="G46" s="14">
        <f>SUM(D46:F46)</f>
        <v>0</v>
      </c>
      <c r="H46" s="13">
        <v>-7886.59</v>
      </c>
      <c r="I46" s="13">
        <v>0</v>
      </c>
      <c r="J46" s="13">
        <v>0</v>
      </c>
      <c r="K46" s="13">
        <v>0</v>
      </c>
      <c r="L46" s="13">
        <v>61135730.619999997</v>
      </c>
    </row>
    <row r="47" spans="2:12" s="10" customFormat="1" ht="25.15" customHeight="1" thickBot="1" x14ac:dyDescent="0.2">
      <c r="B47" s="12" t="s">
        <v>5</v>
      </c>
      <c r="C47" s="11">
        <f>C11+C40</f>
        <v>27400768937.280006</v>
      </c>
      <c r="D47" s="11">
        <f>D11+D40</f>
        <v>7207661.3300000001</v>
      </c>
      <c r="E47" s="11">
        <f>E11+E40</f>
        <v>3158053.64</v>
      </c>
      <c r="F47" s="11">
        <f>F11+F40</f>
        <v>32077.949999999997</v>
      </c>
      <c r="G47" s="11">
        <f>G40+G11</f>
        <v>10397792.92</v>
      </c>
      <c r="H47" s="11">
        <f>H40+H11</f>
        <v>86609145.109999985</v>
      </c>
      <c r="I47" s="11">
        <f>I40+I11</f>
        <v>0</v>
      </c>
      <c r="J47" s="11">
        <f>J40+J11</f>
        <v>930267.1399999999</v>
      </c>
      <c r="K47" s="11">
        <f>K40+K11</f>
        <v>90175</v>
      </c>
      <c r="L47" s="11">
        <f>L11+L40</f>
        <v>27481010513.200306</v>
      </c>
    </row>
    <row r="48" spans="2:12" s="10" customFormat="1" ht="25.15" customHeight="1" x14ac:dyDescent="0.15">
      <c r="B48" s="45"/>
      <c r="C48" s="51"/>
      <c r="D48" s="51"/>
      <c r="E48" s="51"/>
      <c r="F48" s="51"/>
      <c r="G48" s="51"/>
      <c r="H48" s="51"/>
      <c r="I48" s="51"/>
      <c r="J48" s="51"/>
      <c r="K48" s="51"/>
      <c r="L48" s="51"/>
    </row>
    <row r="49" spans="2:12" s="10" customFormat="1" ht="25.15" customHeight="1" x14ac:dyDescent="0.15">
      <c r="B49" s="45"/>
      <c r="C49" s="51"/>
      <c r="D49" s="51"/>
      <c r="E49" s="51"/>
      <c r="F49" s="51"/>
      <c r="G49" s="51"/>
      <c r="H49" s="51"/>
      <c r="I49" s="51"/>
      <c r="J49" s="51"/>
      <c r="K49" s="51"/>
      <c r="L49" s="51"/>
    </row>
    <row r="50" spans="2:12" s="10" customFormat="1" ht="25.15" customHeight="1" x14ac:dyDescent="0.15">
      <c r="B50" s="50" t="s">
        <v>60</v>
      </c>
      <c r="C50" s="50"/>
      <c r="D50" s="50"/>
      <c r="E50" s="50"/>
      <c r="F50" s="50"/>
      <c r="G50" s="50"/>
      <c r="H50" s="50"/>
      <c r="I50" s="50"/>
      <c r="J50" s="50"/>
      <c r="K50" s="50"/>
      <c r="L50" s="50"/>
    </row>
    <row r="51" spans="2:12" s="10" customFormat="1" ht="25.15" customHeight="1" x14ac:dyDescent="0.15">
      <c r="B51" s="48"/>
      <c r="C51" s="49"/>
      <c r="D51" s="49"/>
      <c r="E51" s="49"/>
      <c r="F51" s="49"/>
      <c r="G51" s="49"/>
      <c r="H51" s="49"/>
      <c r="I51" s="49"/>
      <c r="J51" s="2"/>
      <c r="K51" s="2"/>
      <c r="L51" s="49"/>
    </row>
    <row r="52" spans="2:12" s="10" customFormat="1" ht="25.15" customHeight="1" x14ac:dyDescent="0.15">
      <c r="B52" s="48"/>
      <c r="E52" s="1"/>
      <c r="F52" s="1"/>
      <c r="G52" s="54"/>
      <c r="H52" s="54"/>
      <c r="I52" s="2"/>
      <c r="J52" s="2"/>
      <c r="K52" s="54"/>
      <c r="L52" s="47"/>
    </row>
    <row r="53" spans="2:12" s="10" customFormat="1" ht="25.15" customHeight="1" thickBot="1" x14ac:dyDescent="0.2">
      <c r="B53" s="46"/>
      <c r="C53" s="44"/>
      <c r="D53" s="44"/>
      <c r="E53" s="44"/>
      <c r="F53" s="44"/>
      <c r="H53" s="45"/>
      <c r="I53" s="44"/>
      <c r="J53" s="2"/>
      <c r="K53" s="44"/>
      <c r="L53" s="44" t="s">
        <v>57</v>
      </c>
    </row>
    <row r="54" spans="2:12" s="10" customFormat="1" ht="21" customHeight="1" thickBot="1" x14ac:dyDescent="0.2">
      <c r="B54" s="43" t="s">
        <v>56</v>
      </c>
      <c r="C54" s="39" t="s">
        <v>53</v>
      </c>
      <c r="D54" s="42" t="s">
        <v>55</v>
      </c>
      <c r="E54" s="41"/>
      <c r="F54" s="41"/>
      <c r="G54" s="40"/>
      <c r="H54" s="35" t="s">
        <v>54</v>
      </c>
      <c r="I54" s="34"/>
      <c r="J54" s="34"/>
      <c r="K54" s="33"/>
      <c r="L54" s="39" t="s">
        <v>53</v>
      </c>
    </row>
    <row r="55" spans="2:12" s="10" customFormat="1" ht="21" customHeight="1" thickBot="1" x14ac:dyDescent="0.2">
      <c r="B55" s="31"/>
      <c r="C55" s="32"/>
      <c r="D55" s="38"/>
      <c r="E55" s="37"/>
      <c r="F55" s="37"/>
      <c r="G55" s="36"/>
      <c r="H55" s="35" t="s">
        <v>52</v>
      </c>
      <c r="I55" s="34"/>
      <c r="J55" s="33"/>
      <c r="K55" s="27" t="s">
        <v>51</v>
      </c>
      <c r="L55" s="32"/>
    </row>
    <row r="56" spans="2:12" s="10" customFormat="1" ht="46.5" customHeight="1" thickBot="1" x14ac:dyDescent="0.2">
      <c r="B56" s="31"/>
      <c r="C56" s="29">
        <v>43830</v>
      </c>
      <c r="D56" s="30" t="s">
        <v>50</v>
      </c>
      <c r="E56" s="30" t="s">
        <v>49</v>
      </c>
      <c r="F56" s="30" t="s">
        <v>48</v>
      </c>
      <c r="G56" s="30" t="s">
        <v>5</v>
      </c>
      <c r="H56" s="27" t="s">
        <v>47</v>
      </c>
      <c r="I56" s="27" t="s">
        <v>46</v>
      </c>
      <c r="J56" s="27" t="s">
        <v>45</v>
      </c>
      <c r="K56" s="27" t="s">
        <v>44</v>
      </c>
      <c r="L56" s="29">
        <f>EOMONTH(C8,1)</f>
        <v>43982</v>
      </c>
    </row>
    <row r="57" spans="2:12" s="10" customFormat="1" ht="13.5" customHeight="1" thickBot="1" x14ac:dyDescent="0.2">
      <c r="B57" s="28"/>
      <c r="C57" s="26" t="s">
        <v>43</v>
      </c>
      <c r="D57" s="26" t="s">
        <v>42</v>
      </c>
      <c r="E57" s="26" t="s">
        <v>41</v>
      </c>
      <c r="F57" s="26" t="s">
        <v>40</v>
      </c>
      <c r="G57" s="26" t="s">
        <v>39</v>
      </c>
      <c r="H57" s="27" t="s">
        <v>38</v>
      </c>
      <c r="I57" s="27" t="s">
        <v>37</v>
      </c>
      <c r="J57" s="27" t="s">
        <v>36</v>
      </c>
      <c r="K57" s="27" t="s">
        <v>35</v>
      </c>
      <c r="L57" s="26" t="s">
        <v>34</v>
      </c>
    </row>
    <row r="58" spans="2:12" ht="13.9" customHeight="1" x14ac:dyDescent="0.15">
      <c r="B58" s="25"/>
      <c r="C58" s="23" t="s">
        <v>33</v>
      </c>
      <c r="D58" s="24"/>
      <c r="E58" s="24"/>
      <c r="F58" s="24"/>
      <c r="G58" s="24"/>
      <c r="H58" s="24"/>
      <c r="I58" s="24"/>
      <c r="J58" s="24"/>
      <c r="K58" s="24"/>
      <c r="L58" s="24"/>
    </row>
    <row r="59" spans="2:12" s="10" customFormat="1" x14ac:dyDescent="0.15">
      <c r="B59" s="19" t="s">
        <v>32</v>
      </c>
      <c r="C59" s="17">
        <f>C61+C66+C72+C75+C79+C82</f>
        <v>27009409860.920002</v>
      </c>
      <c r="D59" s="17">
        <f>D61+D66+D72+D75+D79+D82</f>
        <v>546738632.55000007</v>
      </c>
      <c r="E59" s="17">
        <f>E61+E66+E72+E75+E79+E82</f>
        <v>277230910.27999991</v>
      </c>
      <c r="F59" s="17">
        <f>F61+F66+F72+F75+F79+F82</f>
        <v>1475188.19</v>
      </c>
      <c r="G59" s="17">
        <f>G61+G66+G72+G75+G79+G82</f>
        <v>825444731.01999998</v>
      </c>
      <c r="H59" s="17">
        <f>H61+H66+H72+H75+H79+H82</f>
        <v>244346184.48000005</v>
      </c>
      <c r="I59" s="17">
        <f>I61+I66+I72+I75+I79+I82</f>
        <v>335406047.44</v>
      </c>
      <c r="J59" s="17">
        <f>J61+J66+J72+J75+J79+J82</f>
        <v>4434521.29</v>
      </c>
      <c r="K59" s="17">
        <f>K61+K66+K72+K75+K79+K82</f>
        <v>71769.450000000012</v>
      </c>
      <c r="L59" s="17">
        <f>L61+L66+L72+L75+L79+L82</f>
        <v>27046786212.130306</v>
      </c>
    </row>
    <row r="60" spans="2:12" x14ac:dyDescent="0.15">
      <c r="B60" s="16"/>
      <c r="C60" s="13"/>
      <c r="D60" s="13"/>
      <c r="E60" s="13"/>
      <c r="F60" s="13"/>
      <c r="G60" s="13"/>
      <c r="H60" s="13"/>
      <c r="I60" s="13"/>
      <c r="J60" s="13"/>
      <c r="K60" s="13"/>
      <c r="L60" s="13"/>
    </row>
    <row r="61" spans="2:12" s="10" customFormat="1" x14ac:dyDescent="0.15">
      <c r="B61" s="19" t="s">
        <v>31</v>
      </c>
      <c r="C61" s="17">
        <f>SUM(C62:C64)</f>
        <v>26363927338.900002</v>
      </c>
      <c r="D61" s="17">
        <f>SUM(D62:D64)</f>
        <v>522000224.56999999</v>
      </c>
      <c r="E61" s="17">
        <f>SUM(E62:E64)</f>
        <v>263522827.94999999</v>
      </c>
      <c r="F61" s="17">
        <f>SUM(F62:F64)</f>
        <v>914440.40999999992</v>
      </c>
      <c r="G61" s="17">
        <f>SUM(G62:G64)</f>
        <v>786437492.93000007</v>
      </c>
      <c r="H61" s="17">
        <f>SUM(H62:H64)</f>
        <v>214306783.96000004</v>
      </c>
      <c r="I61" s="17">
        <f>SUM(I62:I64)</f>
        <v>0</v>
      </c>
      <c r="J61" s="17">
        <f>SUM(J62:J64)</f>
        <v>4488725.25</v>
      </c>
      <c r="K61" s="17">
        <f>SUM(K62:K64)</f>
        <v>71769.450000000012</v>
      </c>
      <c r="L61" s="17">
        <f>SUM(L62:L64)</f>
        <v>26060650854.090305</v>
      </c>
    </row>
    <row r="62" spans="2:12" x14ac:dyDescent="0.15">
      <c r="B62" s="16" t="s">
        <v>30</v>
      </c>
      <c r="C62" s="13">
        <v>54409218.349999994</v>
      </c>
      <c r="D62" s="13">
        <v>0</v>
      </c>
      <c r="E62" s="13">
        <v>1622140.93</v>
      </c>
      <c r="F62" s="13">
        <v>69363.850000000006</v>
      </c>
      <c r="G62" s="14">
        <f>SUM(D62:F62)</f>
        <v>1691504.78</v>
      </c>
      <c r="H62" s="13">
        <v>18495921.559999999</v>
      </c>
      <c r="I62" s="13">
        <v>0</v>
      </c>
      <c r="J62" s="13">
        <v>0</v>
      </c>
      <c r="K62" s="13">
        <v>0</v>
      </c>
      <c r="L62" s="13">
        <f>L14</f>
        <v>72905139.909999996</v>
      </c>
    </row>
    <row r="63" spans="2:12" x14ac:dyDescent="0.15">
      <c r="B63" s="16" t="s">
        <v>29</v>
      </c>
      <c r="C63" s="13">
        <v>390182738.67000002</v>
      </c>
      <c r="D63" s="13">
        <v>17205148.890000001</v>
      </c>
      <c r="E63" s="13">
        <v>1646407.02</v>
      </c>
      <c r="F63" s="13">
        <v>160126</v>
      </c>
      <c r="G63" s="14">
        <f>SUM(D63:F63)</f>
        <v>19011681.91</v>
      </c>
      <c r="H63" s="13">
        <v>-0.01</v>
      </c>
      <c r="I63" s="13">
        <v>0</v>
      </c>
      <c r="J63" s="13">
        <v>4488725.25</v>
      </c>
      <c r="K63" s="13">
        <v>71769.450000000012</v>
      </c>
      <c r="L63" s="13">
        <f>L15</f>
        <v>377394545.56999999</v>
      </c>
    </row>
    <row r="64" spans="2:12" ht="15.75" x14ac:dyDescent="0.15">
      <c r="B64" s="16" t="s">
        <v>28</v>
      </c>
      <c r="C64" s="13">
        <v>25919335381.880001</v>
      </c>
      <c r="D64" s="13">
        <v>504795075.68000001</v>
      </c>
      <c r="E64" s="13">
        <v>260254280</v>
      </c>
      <c r="F64" s="13">
        <v>684950.55999999994</v>
      </c>
      <c r="G64" s="14">
        <f>SUM(D64:F64)</f>
        <v>765734306.24000001</v>
      </c>
      <c r="H64" s="13">
        <v>195810862.41000003</v>
      </c>
      <c r="I64" s="13">
        <v>0</v>
      </c>
      <c r="J64" s="13">
        <v>0</v>
      </c>
      <c r="K64" s="13">
        <v>0</v>
      </c>
      <c r="L64" s="13">
        <f>L16</f>
        <v>25610351168.610306</v>
      </c>
    </row>
    <row r="65" spans="2:12" x14ac:dyDescent="0.15">
      <c r="B65" s="16"/>
      <c r="C65" s="13"/>
      <c r="D65" s="13"/>
      <c r="E65" s="13"/>
      <c r="F65" s="13"/>
      <c r="G65" s="13"/>
      <c r="H65" s="13"/>
      <c r="I65" s="13"/>
      <c r="J65" s="13"/>
      <c r="K65" s="13"/>
      <c r="L65" s="13"/>
    </row>
    <row r="66" spans="2:12" s="10" customFormat="1" x14ac:dyDescent="0.15">
      <c r="B66" s="19" t="s">
        <v>27</v>
      </c>
      <c r="C66" s="17">
        <f>SUM(C67:C70)</f>
        <v>76762182.909999996</v>
      </c>
      <c r="D66" s="17">
        <f>SUM(D67:D70)</f>
        <v>2447.04</v>
      </c>
      <c r="E66" s="17">
        <f>SUM(E67:E70)</f>
        <v>5218.4500000000007</v>
      </c>
      <c r="F66" s="17">
        <f>SUM(F67:F70)</f>
        <v>2017.6200000000001</v>
      </c>
      <c r="G66" s="17">
        <f>SUM(G67:G70)</f>
        <v>9683.11</v>
      </c>
      <c r="H66" s="17">
        <f>SUM(H67:H70)</f>
        <v>29853344.210000001</v>
      </c>
      <c r="I66" s="17">
        <f>SUM(I67:I70)</f>
        <v>13089857.85</v>
      </c>
      <c r="J66" s="17">
        <f>SUM(J67:J70)</f>
        <v>0</v>
      </c>
      <c r="K66" s="17">
        <f>SUM(K67:K70)</f>
        <v>0</v>
      </c>
      <c r="L66" s="17">
        <f>SUM(L67:L70)</f>
        <v>119702937.92999999</v>
      </c>
    </row>
    <row r="67" spans="2:12" x14ac:dyDescent="0.15">
      <c r="B67" s="16" t="s">
        <v>26</v>
      </c>
      <c r="C67" s="13">
        <v>27868504.699999999</v>
      </c>
      <c r="D67" s="13">
        <v>0</v>
      </c>
      <c r="E67" s="13">
        <v>0</v>
      </c>
      <c r="F67" s="13">
        <v>0</v>
      </c>
      <c r="G67" s="14">
        <f>SUM(D67:F67)</f>
        <v>0</v>
      </c>
      <c r="H67" s="13">
        <v>9649263.2000000011</v>
      </c>
      <c r="I67" s="13">
        <v>0</v>
      </c>
      <c r="J67" s="13">
        <v>0</v>
      </c>
      <c r="K67" s="13">
        <v>0</v>
      </c>
      <c r="L67" s="13">
        <f>L19</f>
        <v>37517767.899999999</v>
      </c>
    </row>
    <row r="68" spans="2:12" x14ac:dyDescent="0.15">
      <c r="B68" s="16" t="s">
        <v>25</v>
      </c>
      <c r="C68" s="13">
        <v>38300530.93</v>
      </c>
      <c r="D68" s="13">
        <v>0</v>
      </c>
      <c r="E68" s="13">
        <v>0</v>
      </c>
      <c r="F68" s="13">
        <v>0</v>
      </c>
      <c r="G68" s="14">
        <f>SUM(D68:F68)</f>
        <v>0</v>
      </c>
      <c r="H68" s="13">
        <v>13261274.949999999</v>
      </c>
      <c r="I68" s="13">
        <v>0</v>
      </c>
      <c r="J68" s="13">
        <v>0</v>
      </c>
      <c r="K68" s="13">
        <v>0</v>
      </c>
      <c r="L68" s="13">
        <f>L20</f>
        <v>51561805.879999995</v>
      </c>
    </row>
    <row r="69" spans="2:12" ht="15.75" x14ac:dyDescent="0.15">
      <c r="B69" s="16" t="s">
        <v>24</v>
      </c>
      <c r="C69" s="13">
        <v>10423689.99</v>
      </c>
      <c r="D69" s="13">
        <v>0</v>
      </c>
      <c r="E69" s="13">
        <v>0</v>
      </c>
      <c r="F69" s="13">
        <v>0</v>
      </c>
      <c r="G69" s="14">
        <f>SUM(D69:F69)</f>
        <v>0</v>
      </c>
      <c r="H69" s="13">
        <v>6942806.0600000005</v>
      </c>
      <c r="I69" s="13">
        <v>13000000</v>
      </c>
      <c r="J69" s="13">
        <v>0</v>
      </c>
      <c r="K69" s="13">
        <v>0</v>
      </c>
      <c r="L69" s="13">
        <f>L21</f>
        <v>30366496.050000001</v>
      </c>
    </row>
    <row r="70" spans="2:12" ht="15.75" x14ac:dyDescent="0.15">
      <c r="B70" s="16" t="s">
        <v>23</v>
      </c>
      <c r="C70" s="13">
        <v>169457.29</v>
      </c>
      <c r="D70" s="13">
        <v>2447.04</v>
      </c>
      <c r="E70" s="13">
        <v>5218.4500000000007</v>
      </c>
      <c r="F70" s="13">
        <v>2017.6200000000001</v>
      </c>
      <c r="G70" s="13">
        <f>SUM(D70:F70)</f>
        <v>9683.11</v>
      </c>
      <c r="H70" s="13">
        <v>0</v>
      </c>
      <c r="I70" s="13">
        <v>89857.85</v>
      </c>
      <c r="J70" s="13">
        <v>0</v>
      </c>
      <c r="K70" s="13">
        <v>0</v>
      </c>
      <c r="L70" s="13">
        <f>L22</f>
        <v>256868.1</v>
      </c>
    </row>
    <row r="71" spans="2:12" x14ac:dyDescent="0.15">
      <c r="B71" s="16"/>
      <c r="C71" s="13"/>
      <c r="D71" s="13"/>
      <c r="E71" s="13"/>
      <c r="F71" s="13"/>
      <c r="G71" s="13"/>
      <c r="H71" s="13"/>
      <c r="I71" s="13"/>
      <c r="J71" s="13"/>
      <c r="K71" s="13"/>
      <c r="L71" s="13"/>
    </row>
    <row r="72" spans="2:12" s="10" customFormat="1" x14ac:dyDescent="0.15">
      <c r="B72" s="19" t="s">
        <v>22</v>
      </c>
      <c r="C72" s="17">
        <f>SUM(C73:C73)</f>
        <v>62916605.850000001</v>
      </c>
      <c r="D72" s="17">
        <f>SUM(D73:D73)</f>
        <v>8920941.3499999996</v>
      </c>
      <c r="E72" s="17">
        <f>SUM(E73:E73)</f>
        <v>1825533.9500000002</v>
      </c>
      <c r="F72" s="17">
        <f>SUM(F73:F73)</f>
        <v>0</v>
      </c>
      <c r="G72" s="17">
        <f>SUM(G73:G73)</f>
        <v>10746475.300000001</v>
      </c>
      <c r="H72" s="17">
        <f>SUM(H73:H73)</f>
        <v>0</v>
      </c>
      <c r="I72" s="17">
        <f>SUM(I73:I73)</f>
        <v>2316189.5899999961</v>
      </c>
      <c r="J72" s="17">
        <f>SUM(J73:J73)</f>
        <v>-54203.960000000043</v>
      </c>
      <c r="K72" s="17">
        <f>SUM(K73:K73)</f>
        <v>0</v>
      </c>
      <c r="L72" s="17">
        <f>SUM(L73:L73)</f>
        <v>56257650.130000003</v>
      </c>
    </row>
    <row r="73" spans="2:12" ht="15.75" x14ac:dyDescent="0.15">
      <c r="B73" s="16" t="s">
        <v>21</v>
      </c>
      <c r="C73" s="13">
        <v>62916605.850000001</v>
      </c>
      <c r="D73" s="13">
        <v>8920941.3499999996</v>
      </c>
      <c r="E73" s="13">
        <v>1825533.9500000002</v>
      </c>
      <c r="F73" s="13">
        <v>0</v>
      </c>
      <c r="G73" s="14">
        <f>SUM(D73:F73)</f>
        <v>10746475.300000001</v>
      </c>
      <c r="H73" s="13">
        <v>0</v>
      </c>
      <c r="I73" s="13">
        <v>2316189.5899999961</v>
      </c>
      <c r="J73" s="13">
        <v>-54203.960000000043</v>
      </c>
      <c r="K73" s="13">
        <v>0</v>
      </c>
      <c r="L73" s="13">
        <f>L25</f>
        <v>56257650.130000003</v>
      </c>
    </row>
    <row r="74" spans="2:12" x14ac:dyDescent="0.15">
      <c r="B74" s="16"/>
      <c r="C74" s="14"/>
      <c r="D74" s="14"/>
      <c r="E74" s="14"/>
      <c r="F74" s="14"/>
      <c r="G74" s="14"/>
      <c r="H74" s="14"/>
      <c r="I74" s="14"/>
      <c r="J74" s="14"/>
      <c r="K74" s="14"/>
      <c r="L74" s="14"/>
    </row>
    <row r="75" spans="2:12" x14ac:dyDescent="0.15">
      <c r="B75" s="19" t="s">
        <v>20</v>
      </c>
      <c r="C75" s="17">
        <f>SUM(C76:C77)</f>
        <v>219666666.68000001</v>
      </c>
      <c r="D75" s="17">
        <f>SUM(D76:D77)</f>
        <v>12916666.65</v>
      </c>
      <c r="E75" s="17">
        <f>SUM(E76:E77)</f>
        <v>4602636.58</v>
      </c>
      <c r="F75" s="17">
        <f>SUM(F76:F77)</f>
        <v>0</v>
      </c>
      <c r="G75" s="17">
        <f>SUM(G76:G77)</f>
        <v>17519303.23</v>
      </c>
      <c r="H75" s="17">
        <f>SUM(H76:H77)</f>
        <v>0</v>
      </c>
      <c r="I75" s="17">
        <f>SUM(I76:I77)</f>
        <v>0</v>
      </c>
      <c r="J75" s="17">
        <f>SUM(J76:J77)</f>
        <v>0</v>
      </c>
      <c r="K75" s="17">
        <f>SUM(K76:K77)</f>
        <v>0</v>
      </c>
      <c r="L75" s="17">
        <f>SUM(L76:L77)</f>
        <v>206750000.03</v>
      </c>
    </row>
    <row r="76" spans="2:12" x14ac:dyDescent="0.15">
      <c r="B76" s="16" t="s">
        <v>19</v>
      </c>
      <c r="C76" s="14">
        <v>28000000</v>
      </c>
      <c r="D76" s="13">
        <v>2500000</v>
      </c>
      <c r="E76" s="14">
        <v>569248.53</v>
      </c>
      <c r="F76" s="14">
        <v>0</v>
      </c>
      <c r="G76" s="14">
        <f>SUM(D76:F76)</f>
        <v>3069248.5300000003</v>
      </c>
      <c r="H76" s="14">
        <v>0</v>
      </c>
      <c r="I76" s="14">
        <v>0</v>
      </c>
      <c r="J76" s="14">
        <v>0</v>
      </c>
      <c r="K76" s="14">
        <v>0</v>
      </c>
      <c r="L76" s="14">
        <f>L28</f>
        <v>25500000</v>
      </c>
    </row>
    <row r="77" spans="2:12" x14ac:dyDescent="0.15">
      <c r="B77" s="16" t="s">
        <v>18</v>
      </c>
      <c r="C77" s="14">
        <v>191666666.68000001</v>
      </c>
      <c r="D77" s="13">
        <v>10416666.65</v>
      </c>
      <c r="E77" s="14">
        <v>4033388.0500000003</v>
      </c>
      <c r="F77" s="14">
        <v>0</v>
      </c>
      <c r="G77" s="14">
        <f>SUM(D77:F77)</f>
        <v>14450054.700000001</v>
      </c>
      <c r="H77" s="14">
        <v>0</v>
      </c>
      <c r="I77" s="14">
        <v>0</v>
      </c>
      <c r="J77" s="14">
        <v>0</v>
      </c>
      <c r="K77" s="14">
        <v>0</v>
      </c>
      <c r="L77" s="14">
        <f>L29</f>
        <v>181250000.03</v>
      </c>
    </row>
    <row r="78" spans="2:12" x14ac:dyDescent="0.15">
      <c r="B78" s="16"/>
      <c r="C78" s="14"/>
      <c r="D78" s="14"/>
      <c r="E78" s="14"/>
      <c r="F78" s="14"/>
      <c r="G78" s="14"/>
      <c r="H78" s="14"/>
      <c r="I78" s="14"/>
      <c r="J78" s="14"/>
      <c r="K78" s="14"/>
      <c r="L78" s="14"/>
    </row>
    <row r="79" spans="2:12" x14ac:dyDescent="0.15">
      <c r="B79" s="22" t="s">
        <v>17</v>
      </c>
      <c r="C79" s="17">
        <f>SUM(C80:C81)</f>
        <v>180000000</v>
      </c>
      <c r="D79" s="17">
        <f>SUM(D80:D81)</f>
        <v>0</v>
      </c>
      <c r="E79" s="17">
        <f>SUM(E80:E81)</f>
        <v>6297078.3899999997</v>
      </c>
      <c r="F79" s="17">
        <f>SUM(F80:F81)</f>
        <v>558730.16</v>
      </c>
      <c r="G79" s="17">
        <f>SUM(G80:G81)</f>
        <v>6855808.5499999998</v>
      </c>
      <c r="H79" s="17">
        <f>SUM(H80:H81)</f>
        <v>0</v>
      </c>
      <c r="I79" s="17">
        <f>SUM(I80:I81)</f>
        <v>320000000</v>
      </c>
      <c r="J79" s="17">
        <f>SUM(J80:J81)</f>
        <v>0</v>
      </c>
      <c r="K79" s="17">
        <f>SUM(K80:K81)</f>
        <v>0</v>
      </c>
      <c r="L79" s="17">
        <f>SUM(L80:L81)</f>
        <v>500000000</v>
      </c>
    </row>
    <row r="80" spans="2:12" ht="15.75" x14ac:dyDescent="0.15">
      <c r="B80" s="16" t="s">
        <v>16</v>
      </c>
      <c r="C80" s="14">
        <v>180000000</v>
      </c>
      <c r="D80" s="13">
        <v>0</v>
      </c>
      <c r="E80" s="14">
        <v>6297078.3899999997</v>
      </c>
      <c r="F80" s="14">
        <v>558730.16</v>
      </c>
      <c r="G80" s="14">
        <f>SUM(D80:F80)</f>
        <v>6855808.5499999998</v>
      </c>
      <c r="H80" s="14">
        <v>0</v>
      </c>
      <c r="I80" s="14">
        <v>320000000</v>
      </c>
      <c r="J80" s="14">
        <v>0</v>
      </c>
      <c r="K80" s="14">
        <v>0</v>
      </c>
      <c r="L80" s="14">
        <f>L32</f>
        <v>500000000</v>
      </c>
    </row>
    <row r="81" spans="2:12" x14ac:dyDescent="0.15">
      <c r="B81" s="16"/>
      <c r="C81" s="14"/>
      <c r="D81" s="14"/>
      <c r="E81" s="14"/>
      <c r="F81" s="14"/>
      <c r="G81" s="14"/>
      <c r="H81" s="14"/>
      <c r="I81" s="14"/>
      <c r="J81" s="14"/>
      <c r="K81" s="14"/>
      <c r="L81" s="14"/>
    </row>
    <row r="82" spans="2:12" s="10" customFormat="1" x14ac:dyDescent="0.15">
      <c r="B82" s="19" t="s">
        <v>15</v>
      </c>
      <c r="C82" s="17">
        <f>SUM(C83:C85)</f>
        <v>106137066.58000001</v>
      </c>
      <c r="D82" s="17">
        <f>SUM(D83:D85)</f>
        <v>2898352.9399999995</v>
      </c>
      <c r="E82" s="17">
        <f>SUM(E83:E85)</f>
        <v>977614.96</v>
      </c>
      <c r="F82" s="17">
        <f>SUM(F83:F85)</f>
        <v>0</v>
      </c>
      <c r="G82" s="21">
        <f>SUM(G83:G85)</f>
        <v>3875967.9</v>
      </c>
      <c r="H82" s="17">
        <f>SUM(H83:H85)</f>
        <v>186056.31000000003</v>
      </c>
      <c r="I82" s="17">
        <f>SUM(I83:I85)</f>
        <v>0</v>
      </c>
      <c r="J82" s="17">
        <f>SUM(J83:J85)</f>
        <v>0</v>
      </c>
      <c r="K82" s="17">
        <f>SUM(K83:K85)</f>
        <v>0</v>
      </c>
      <c r="L82" s="17">
        <f>SUM(L83:L85)</f>
        <v>103424769.95</v>
      </c>
    </row>
    <row r="83" spans="2:12" ht="13.5" x14ac:dyDescent="0.15">
      <c r="B83" s="20" t="s">
        <v>14</v>
      </c>
      <c r="C83" s="15">
        <v>48587601.75</v>
      </c>
      <c r="D83" s="15">
        <v>1229185.71</v>
      </c>
      <c r="E83" s="15">
        <v>207609.28</v>
      </c>
      <c r="F83" s="15">
        <v>0</v>
      </c>
      <c r="G83" s="14">
        <f>SUM(D83:F83)</f>
        <v>1436794.99</v>
      </c>
      <c r="H83" s="15">
        <v>421460.13</v>
      </c>
      <c r="I83" s="15">
        <v>0</v>
      </c>
      <c r="J83" s="15">
        <v>0</v>
      </c>
      <c r="K83" s="15">
        <v>0</v>
      </c>
      <c r="L83" s="15">
        <f>L35</f>
        <v>47779876.170000002</v>
      </c>
    </row>
    <row r="84" spans="2:12" ht="13.5" x14ac:dyDescent="0.15">
      <c r="B84" s="20" t="s">
        <v>13</v>
      </c>
      <c r="C84" s="15">
        <v>681638.35</v>
      </c>
      <c r="D84" s="15">
        <v>590572.13</v>
      </c>
      <c r="E84" s="15">
        <v>96962.36</v>
      </c>
      <c r="F84" s="15">
        <v>0</v>
      </c>
      <c r="G84" s="14">
        <f>SUM(D84:F84)</f>
        <v>687534.49</v>
      </c>
      <c r="H84" s="15">
        <v>-91066.22</v>
      </c>
      <c r="I84" s="15">
        <v>0</v>
      </c>
      <c r="J84" s="15">
        <v>0</v>
      </c>
      <c r="K84" s="15">
        <v>0</v>
      </c>
      <c r="L84" s="15">
        <f>L36</f>
        <v>0</v>
      </c>
    </row>
    <row r="85" spans="2:12" x14ac:dyDescent="0.15">
      <c r="B85" s="16" t="s">
        <v>12</v>
      </c>
      <c r="C85" s="15">
        <v>56867826.480000004</v>
      </c>
      <c r="D85" s="15">
        <v>1078595.0999999999</v>
      </c>
      <c r="E85" s="15">
        <v>673043.32</v>
      </c>
      <c r="F85" s="15">
        <v>0</v>
      </c>
      <c r="G85" s="14">
        <f>SUM(D85:F85)</f>
        <v>1751638.42</v>
      </c>
      <c r="H85" s="15">
        <v>-144337.60000000001</v>
      </c>
      <c r="I85" s="15">
        <v>0</v>
      </c>
      <c r="J85" s="15">
        <v>0</v>
      </c>
      <c r="K85" s="15">
        <v>0</v>
      </c>
      <c r="L85" s="15">
        <f>L37</f>
        <v>55644893.780000001</v>
      </c>
    </row>
    <row r="86" spans="2:12" x14ac:dyDescent="0.15">
      <c r="B86" s="20"/>
      <c r="C86" s="15"/>
      <c r="D86" s="15"/>
      <c r="E86" s="15"/>
      <c r="F86" s="15"/>
      <c r="G86" s="14"/>
      <c r="H86" s="15"/>
      <c r="I86" s="15"/>
      <c r="J86" s="15"/>
      <c r="K86" s="15"/>
      <c r="L86" s="15"/>
    </row>
    <row r="87" spans="2:12" x14ac:dyDescent="0.15">
      <c r="B87" s="16"/>
      <c r="C87" s="15"/>
      <c r="D87" s="15"/>
      <c r="E87" s="15"/>
      <c r="F87" s="15"/>
      <c r="G87" s="15"/>
      <c r="H87" s="15"/>
      <c r="I87" s="15"/>
      <c r="J87" s="15"/>
      <c r="K87" s="15"/>
      <c r="L87" s="15"/>
    </row>
    <row r="88" spans="2:12" s="10" customFormat="1" x14ac:dyDescent="0.15">
      <c r="B88" s="19" t="s">
        <v>11</v>
      </c>
      <c r="C88" s="18">
        <f>C90</f>
        <v>339070316.93000001</v>
      </c>
      <c r="D88" s="18">
        <f>D90</f>
        <v>62481568.329999998</v>
      </c>
      <c r="E88" s="18">
        <f>E90</f>
        <v>2491602.33</v>
      </c>
      <c r="F88" s="18">
        <f>F90</f>
        <v>1215056.94</v>
      </c>
      <c r="G88" s="18">
        <f>G90</f>
        <v>66188227.599999994</v>
      </c>
      <c r="H88" s="18">
        <f>H90</f>
        <v>105375617.25</v>
      </c>
      <c r="I88" s="18">
        <f>I90</f>
        <v>52259935.219999999</v>
      </c>
      <c r="J88" s="18">
        <f>J90</f>
        <v>0</v>
      </c>
      <c r="K88" s="18">
        <f>K90</f>
        <v>0</v>
      </c>
      <c r="L88" s="18">
        <f>L90</f>
        <v>434224301.06999999</v>
      </c>
    </row>
    <row r="89" spans="2:12" s="10" customFormat="1" x14ac:dyDescent="0.15">
      <c r="B89" s="19"/>
      <c r="C89" s="18"/>
      <c r="D89" s="18"/>
      <c r="E89" s="18"/>
      <c r="F89" s="18"/>
      <c r="G89" s="18"/>
      <c r="H89" s="18"/>
      <c r="I89" s="18"/>
      <c r="J89" s="18"/>
      <c r="K89" s="18"/>
      <c r="L89" s="18"/>
    </row>
    <row r="90" spans="2:12" s="10" customFormat="1" x14ac:dyDescent="0.15">
      <c r="B90" s="19" t="s">
        <v>10</v>
      </c>
      <c r="C90" s="17">
        <f>SUM(C91:C94)</f>
        <v>339070316.93000001</v>
      </c>
      <c r="D90" s="17">
        <f>SUM(D91:D94)</f>
        <v>62481568.329999998</v>
      </c>
      <c r="E90" s="17">
        <f>SUM(E91:E94)</f>
        <v>2491602.33</v>
      </c>
      <c r="F90" s="17">
        <f>SUM(F91:F94)</f>
        <v>1215056.94</v>
      </c>
      <c r="G90" s="18">
        <f>SUM(G91:G94)</f>
        <v>66188227.599999994</v>
      </c>
      <c r="H90" s="17">
        <f>SUM(H91:H94)</f>
        <v>105375617.25</v>
      </c>
      <c r="I90" s="17">
        <f>SUM(I91:I94)</f>
        <v>52259935.219999999</v>
      </c>
      <c r="J90" s="17">
        <f>SUM(J91:J94)</f>
        <v>0</v>
      </c>
      <c r="K90" s="17">
        <f>SUM(K91:K94)</f>
        <v>0</v>
      </c>
      <c r="L90" s="17">
        <f>SUM(L91:L94)</f>
        <v>434224301.06999999</v>
      </c>
    </row>
    <row r="91" spans="2:12" x14ac:dyDescent="0.15">
      <c r="B91" s="16" t="s">
        <v>9</v>
      </c>
      <c r="C91" s="13">
        <v>41483911.43</v>
      </c>
      <c r="D91" s="15">
        <v>41808683.789999999</v>
      </c>
      <c r="E91" s="13">
        <v>827205.2</v>
      </c>
      <c r="F91" s="13">
        <v>0</v>
      </c>
      <c r="G91" s="14">
        <f>SUM(D91:F91)</f>
        <v>42635888.990000002</v>
      </c>
      <c r="H91" s="13">
        <v>324772.36</v>
      </c>
      <c r="I91" s="13">
        <v>0</v>
      </c>
      <c r="J91" s="13">
        <v>0</v>
      </c>
      <c r="K91" s="13">
        <v>0</v>
      </c>
      <c r="L91" s="13">
        <f>L43</f>
        <v>0</v>
      </c>
    </row>
    <row r="92" spans="2:12" x14ac:dyDescent="0.15">
      <c r="B92" s="16" t="s">
        <v>8</v>
      </c>
      <c r="C92" s="13">
        <v>81812661.780000001</v>
      </c>
      <c r="D92" s="15">
        <v>20672884.539999999</v>
      </c>
      <c r="E92" s="13">
        <v>1664397.13</v>
      </c>
      <c r="F92" s="13">
        <v>0</v>
      </c>
      <c r="G92" s="14">
        <f>SUM(D92:F92)</f>
        <v>22337281.669999998</v>
      </c>
      <c r="H92" s="13">
        <v>21464990.009999998</v>
      </c>
      <c r="I92" s="13">
        <v>0</v>
      </c>
      <c r="J92" s="13">
        <v>0</v>
      </c>
      <c r="K92" s="13">
        <v>0</v>
      </c>
      <c r="L92" s="13">
        <f>L44</f>
        <v>82604767.25</v>
      </c>
    </row>
    <row r="93" spans="2:12" x14ac:dyDescent="0.15">
      <c r="B93" s="16" t="s">
        <v>7</v>
      </c>
      <c r="C93" s="13">
        <v>215773743.72</v>
      </c>
      <c r="D93" s="15">
        <v>0</v>
      </c>
      <c r="E93" s="13">
        <v>0</v>
      </c>
      <c r="F93" s="13">
        <v>0</v>
      </c>
      <c r="G93" s="14">
        <f>SUM(D93:F93)</f>
        <v>0</v>
      </c>
      <c r="H93" s="13">
        <v>74710059.480000004</v>
      </c>
      <c r="I93" s="13">
        <v>0</v>
      </c>
      <c r="J93" s="13">
        <v>0</v>
      </c>
      <c r="K93" s="13">
        <v>0</v>
      </c>
      <c r="L93" s="13">
        <f>L45</f>
        <v>290483803.19999999</v>
      </c>
    </row>
    <row r="94" spans="2:12" ht="16.5" thickBot="1" x14ac:dyDescent="0.2">
      <c r="B94" s="16" t="s">
        <v>6</v>
      </c>
      <c r="C94" s="13">
        <v>0</v>
      </c>
      <c r="D94" s="15">
        <v>0</v>
      </c>
      <c r="E94" s="13">
        <v>0</v>
      </c>
      <c r="F94" s="13">
        <v>1215056.94</v>
      </c>
      <c r="G94" s="14">
        <f>SUM(D94:F94)</f>
        <v>1215056.94</v>
      </c>
      <c r="H94" s="13">
        <v>8875795.4000000004</v>
      </c>
      <c r="I94" s="13">
        <v>52259935.219999999</v>
      </c>
      <c r="J94" s="13">
        <v>0</v>
      </c>
      <c r="K94" s="13">
        <v>0</v>
      </c>
      <c r="L94" s="13">
        <f>L46</f>
        <v>61135730.619999997</v>
      </c>
    </row>
    <row r="95" spans="2:12" s="10" customFormat="1" ht="25.15" customHeight="1" thickBot="1" x14ac:dyDescent="0.2">
      <c r="B95" s="12" t="s">
        <v>5</v>
      </c>
      <c r="C95" s="11">
        <f>C59+C88</f>
        <v>27348480177.850002</v>
      </c>
      <c r="D95" s="11">
        <f>D59+D88</f>
        <v>609220200.88000011</v>
      </c>
      <c r="E95" s="11">
        <f>E59+E88</f>
        <v>279722512.6099999</v>
      </c>
      <c r="F95" s="11">
        <f>F59+F88</f>
        <v>2690245.13</v>
      </c>
      <c r="G95" s="11">
        <f>G88+G59</f>
        <v>891632958.62</v>
      </c>
      <c r="H95" s="11">
        <f>H88+H59</f>
        <v>349721801.73000002</v>
      </c>
      <c r="I95" s="11">
        <f>I88+I59</f>
        <v>387665982.65999997</v>
      </c>
      <c r="J95" s="11">
        <f>J88+J59</f>
        <v>4434521.29</v>
      </c>
      <c r="K95" s="11">
        <f>K88+K59</f>
        <v>71769.450000000012</v>
      </c>
      <c r="L95" s="11">
        <f>L59+L88</f>
        <v>27481010513.200306</v>
      </c>
    </row>
    <row r="96" spans="2:12" ht="14.25" customHeight="1" x14ac:dyDescent="0.15">
      <c r="B96" s="9" t="s">
        <v>4</v>
      </c>
      <c r="C96" s="9"/>
      <c r="D96" s="9"/>
      <c r="E96" s="9"/>
      <c r="F96" s="9"/>
      <c r="G96" s="9"/>
      <c r="H96" s="9"/>
      <c r="I96" s="9"/>
      <c r="J96" s="9"/>
      <c r="K96" s="9"/>
      <c r="L96" s="9"/>
    </row>
    <row r="97" spans="2:12" ht="14.25" customHeight="1" x14ac:dyDescent="0.15">
      <c r="B97" s="9" t="s">
        <v>3</v>
      </c>
      <c r="C97" s="9"/>
      <c r="D97" s="9"/>
      <c r="E97" s="9"/>
      <c r="F97" s="9"/>
      <c r="G97" s="9"/>
      <c r="H97" s="9"/>
      <c r="I97" s="9"/>
      <c r="J97" s="9"/>
      <c r="K97" s="9"/>
      <c r="L97" s="9"/>
    </row>
    <row r="98" spans="2:12" ht="14.25" customHeight="1" x14ac:dyDescent="0.15">
      <c r="B98" s="9" t="s">
        <v>2</v>
      </c>
      <c r="C98" s="9"/>
      <c r="D98" s="9"/>
      <c r="E98" s="9"/>
      <c r="F98" s="9"/>
      <c r="G98" s="9"/>
      <c r="H98" s="9"/>
      <c r="I98" s="9"/>
      <c r="J98" s="9"/>
      <c r="K98" s="9"/>
      <c r="L98" s="9"/>
    </row>
    <row r="99" spans="2:12" ht="41.25" customHeight="1" x14ac:dyDescent="0.15">
      <c r="B99" s="8" t="s">
        <v>1</v>
      </c>
      <c r="C99" s="8"/>
      <c r="D99" s="8"/>
      <c r="E99" s="8"/>
      <c r="F99" s="8"/>
      <c r="G99" s="8"/>
      <c r="H99" s="8"/>
      <c r="I99" s="8"/>
      <c r="J99" s="8"/>
      <c r="K99" s="8"/>
      <c r="L99" s="8"/>
    </row>
    <row r="100" spans="2:12" ht="28.5" customHeight="1" x14ac:dyDescent="0.15">
      <c r="B100" s="7" t="s">
        <v>0</v>
      </c>
      <c r="C100" s="6"/>
      <c r="D100" s="6"/>
      <c r="E100" s="6"/>
      <c r="F100" s="6"/>
      <c r="G100" s="6"/>
      <c r="H100" s="6"/>
      <c r="I100" s="6"/>
      <c r="J100" s="6"/>
      <c r="K100" s="6"/>
      <c r="L100" s="6"/>
    </row>
    <row r="101" spans="2:12" ht="25.5" customHeight="1" x14ac:dyDescent="0.15"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</row>
    <row r="102" spans="2:12" ht="24" customHeight="1" x14ac:dyDescent="0.15">
      <c r="B102" s="4"/>
      <c r="D102" s="3"/>
      <c r="E102" s="3"/>
      <c r="I102" s="1"/>
    </row>
    <row r="103" spans="2:12" ht="24" customHeight="1" x14ac:dyDescent="0.15">
      <c r="B103" s="4"/>
      <c r="D103" s="3"/>
      <c r="E103" s="3"/>
      <c r="I103" s="1"/>
    </row>
    <row r="104" spans="2:12" ht="24" customHeight="1" x14ac:dyDescent="0.15">
      <c r="I104" s="1"/>
    </row>
    <row r="105" spans="2:12" ht="24" customHeight="1" x14ac:dyDescent="0.15">
      <c r="I105" s="1"/>
    </row>
  </sheetData>
  <mergeCells count="21">
    <mergeCell ref="D103:E103"/>
    <mergeCell ref="B96:L96"/>
    <mergeCell ref="B97:L97"/>
    <mergeCell ref="B98:L98"/>
    <mergeCell ref="B99:L99"/>
    <mergeCell ref="B100:L100"/>
    <mergeCell ref="D102:E102"/>
    <mergeCell ref="B50:L50"/>
    <mergeCell ref="B54:B57"/>
    <mergeCell ref="C54:C55"/>
    <mergeCell ref="D54:G55"/>
    <mergeCell ref="H54:K54"/>
    <mergeCell ref="L54:L55"/>
    <mergeCell ref="H55:J55"/>
    <mergeCell ref="B2:L2"/>
    <mergeCell ref="B6:B9"/>
    <mergeCell ref="C6:C7"/>
    <mergeCell ref="D6:G7"/>
    <mergeCell ref="H6:K6"/>
    <mergeCell ref="L6:L7"/>
    <mergeCell ref="H7:J7"/>
  </mergeCells>
  <conditionalFormatting sqref="C60:L61 C65:I65 C67:I67 C68 C70 C84:G85 C86:H93 D68:I70 I84:I93 C62:C64 C78:L78 C30:L34 C81:L82 C19:L26 C71:I74 J67:L74 C95:L95 L94 C94:I94 E62:K64">
    <cfRule type="cellIs" dxfId="32" priority="28" operator="lessThan">
      <formula>0</formula>
    </cfRule>
  </conditionalFormatting>
  <conditionalFormatting sqref="C83:I83 H84:H85">
    <cfRule type="cellIs" dxfId="31" priority="27" operator="lessThan">
      <formula>0</formula>
    </cfRule>
  </conditionalFormatting>
  <conditionalFormatting sqref="J83:L83 J84:K85">
    <cfRule type="cellIs" dxfId="30" priority="25" operator="lessThan">
      <formula>0</formula>
    </cfRule>
  </conditionalFormatting>
  <conditionalFormatting sqref="J86:L93 J65:L65 L62:L64 L84:L85 J94:K94">
    <cfRule type="cellIs" dxfId="29" priority="26" operator="lessThan">
      <formula>0</formula>
    </cfRule>
  </conditionalFormatting>
  <conditionalFormatting sqref="I36:I45 C12:L13 C14:I17 C18:K18 C36:C37 E36:H37 C38:H45 C47:L47 C46:I46">
    <cfRule type="cellIs" dxfId="28" priority="33" operator="lessThan">
      <formula>0</formula>
    </cfRule>
  </conditionalFormatting>
  <conditionalFormatting sqref="C35:I35 D36:D37">
    <cfRule type="cellIs" dxfId="27" priority="32" operator="lessThan">
      <formula>0</formula>
    </cfRule>
  </conditionalFormatting>
  <conditionalFormatting sqref="J35:K35">
    <cfRule type="cellIs" dxfId="26" priority="30" operator="lessThan">
      <formula>0</formula>
    </cfRule>
  </conditionalFormatting>
  <conditionalFormatting sqref="L18 J14:L17 J36:K37 J38:L46">
    <cfRule type="cellIs" dxfId="25" priority="31" operator="lessThan">
      <formula>0</formula>
    </cfRule>
  </conditionalFormatting>
  <conditionalFormatting sqref="C48:L49">
    <cfRule type="cellIs" dxfId="24" priority="29" operator="lessThan">
      <formula>0</formula>
    </cfRule>
  </conditionalFormatting>
  <conditionalFormatting sqref="C76:C77 E76:I77">
    <cfRule type="cellIs" dxfId="23" priority="24" operator="lessThan">
      <formula>0</formula>
    </cfRule>
  </conditionalFormatting>
  <conditionalFormatting sqref="J76:L77">
    <cfRule type="cellIs" dxfId="22" priority="23" operator="lessThan">
      <formula>0</formula>
    </cfRule>
  </conditionalFormatting>
  <conditionalFormatting sqref="C75:I75">
    <cfRule type="cellIs" dxfId="21" priority="22" operator="lessThan">
      <formula>0</formula>
    </cfRule>
  </conditionalFormatting>
  <conditionalFormatting sqref="J75:L75">
    <cfRule type="cellIs" dxfId="20" priority="21" operator="lessThan">
      <formula>0</formula>
    </cfRule>
  </conditionalFormatting>
  <conditionalFormatting sqref="C28:C29 E28:I29">
    <cfRule type="cellIs" dxfId="19" priority="20" operator="lessThan">
      <formula>0</formula>
    </cfRule>
  </conditionalFormatting>
  <conditionalFormatting sqref="J28:K29">
    <cfRule type="cellIs" dxfId="18" priority="19" operator="lessThan">
      <formula>0</formula>
    </cfRule>
  </conditionalFormatting>
  <conditionalFormatting sqref="C27:I27">
    <cfRule type="cellIs" dxfId="17" priority="18" operator="lessThan">
      <formula>0</formula>
    </cfRule>
  </conditionalFormatting>
  <conditionalFormatting sqref="J27:L27">
    <cfRule type="cellIs" dxfId="16" priority="17" operator="lessThan">
      <formula>0</formula>
    </cfRule>
  </conditionalFormatting>
  <conditionalFormatting sqref="D11:L11">
    <cfRule type="cellIs" dxfId="15" priority="16" operator="lessThan">
      <formula>0</formula>
    </cfRule>
  </conditionalFormatting>
  <conditionalFormatting sqref="C11">
    <cfRule type="cellIs" dxfId="14" priority="15" operator="lessThan">
      <formula>0</formula>
    </cfRule>
  </conditionalFormatting>
  <conditionalFormatting sqref="C66:L66">
    <cfRule type="cellIs" dxfId="13" priority="14" operator="lessThan">
      <formula>0</formula>
    </cfRule>
  </conditionalFormatting>
  <conditionalFormatting sqref="C69">
    <cfRule type="cellIs" dxfId="12" priority="13" operator="lessThan">
      <formula>0</formula>
    </cfRule>
  </conditionalFormatting>
  <conditionalFormatting sqref="D28:D29">
    <cfRule type="cellIs" dxfId="11" priority="12" operator="lessThan">
      <formula>0</formula>
    </cfRule>
  </conditionalFormatting>
  <conditionalFormatting sqref="L28:L29">
    <cfRule type="cellIs" dxfId="10" priority="11" operator="lessThan">
      <formula>0</formula>
    </cfRule>
  </conditionalFormatting>
  <conditionalFormatting sqref="L35:L37">
    <cfRule type="cellIs" dxfId="9" priority="10" operator="lessThan">
      <formula>0</formula>
    </cfRule>
  </conditionalFormatting>
  <conditionalFormatting sqref="D76:D77">
    <cfRule type="cellIs" dxfId="8" priority="9" operator="lessThan">
      <formula>0</formula>
    </cfRule>
  </conditionalFormatting>
  <conditionalFormatting sqref="C80 E80:I80">
    <cfRule type="cellIs" dxfId="7" priority="8" operator="lessThan">
      <formula>0</formula>
    </cfRule>
  </conditionalFormatting>
  <conditionalFormatting sqref="J80:L80">
    <cfRule type="cellIs" dxfId="6" priority="7" operator="lessThan">
      <formula>0</formula>
    </cfRule>
  </conditionalFormatting>
  <conditionalFormatting sqref="C79:I79">
    <cfRule type="cellIs" dxfId="5" priority="6" operator="lessThan">
      <formula>0</formula>
    </cfRule>
  </conditionalFormatting>
  <conditionalFormatting sqref="J79:L79">
    <cfRule type="cellIs" dxfId="4" priority="5" operator="lessThan">
      <formula>0</formula>
    </cfRule>
  </conditionalFormatting>
  <conditionalFormatting sqref="D80">
    <cfRule type="cellIs" dxfId="3" priority="4" operator="lessThan">
      <formula>0</formula>
    </cfRule>
  </conditionalFormatting>
  <conditionalFormatting sqref="D59:L59">
    <cfRule type="cellIs" dxfId="2" priority="3" operator="lessThan">
      <formula>0</formula>
    </cfRule>
  </conditionalFormatting>
  <conditionalFormatting sqref="C59">
    <cfRule type="cellIs" dxfId="1" priority="2" operator="lessThan">
      <formula>0</formula>
    </cfRule>
  </conditionalFormatting>
  <conditionalFormatting sqref="D62:D64">
    <cfRule type="cellIs" dxfId="0" priority="1" operator="lessThan">
      <formula>0</formula>
    </cfRule>
  </conditionalFormatting>
  <printOptions horizontalCentered="1"/>
  <pageMargins left="0.11811023622047245" right="0.11811023622047245" top="0.39370078740157483" bottom="0.39370078740157483" header="0.31496062992125984" footer="0.31496062992125984"/>
  <pageSetup paperSize="9" scale="4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Rl.05</vt:lpstr>
      <vt:lpstr>Rl.05!Area_de_impressao</vt:lpstr>
    </vt:vector>
  </TitlesOfParts>
  <Company>SMF - Secretaria de Finanças do Municipio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Cleber Tavares De Souza</dc:creator>
  <cp:lastModifiedBy>Cleber Tavares De Souza</cp:lastModifiedBy>
  <cp:lastPrinted>2020-06-04T17:39:19Z</cp:lastPrinted>
  <dcterms:created xsi:type="dcterms:W3CDTF">2020-06-04T17:35:03Z</dcterms:created>
  <dcterms:modified xsi:type="dcterms:W3CDTF">2020-06-04T17:39:48Z</dcterms:modified>
</cp:coreProperties>
</file>