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00" windowHeight="11760"/>
  </bookViews>
  <sheets>
    <sheet name="Rl.12" sheetId="1" r:id="rId1"/>
  </sheets>
  <definedNames>
    <definedName name="\i" localSheetId="0">#REF!</definedName>
    <definedName name="_xlnm.Extract" localSheetId="0">#REF!</definedName>
    <definedName name="_xlnm.Extract">#REF!</definedName>
    <definedName name="_xlnm.Print_Area" localSheetId="0">Rl.12!$B$2:$L$105</definedName>
    <definedName name="_xlnm.Database" localSheetId="0">#REF!</definedName>
    <definedName name="_xlnm.Database">#REF!</definedName>
    <definedName name="Criteria_MI" localSheetId="0">#REF!</definedName>
    <definedName name="_xlnm.Criteria" localSheetId="0">#REF!</definedName>
    <definedName name="_xlnm.Criteria">#REF!</definedName>
    <definedName name="Database_MI" localSheetId="0">#REF!</definedName>
    <definedName name="Extract_MI" localSheetId="0">#REF!</definedName>
    <definedName name="JUL" localSheetId="0">#REF!</definedName>
    <definedName name="Print_Area_MI" localSheetId="0">#REF!</definedName>
    <definedName name="QUAD1" localSheetId="0">#REF!</definedName>
    <definedName name="QUAD2" localSheetId="0">#REF!</definedName>
    <definedName name="QUAD3" localSheetId="0">#REF!</definedName>
  </definedNames>
  <calcPr calcId="145621"/>
</workbook>
</file>

<file path=xl/calcChain.xml><?xml version="1.0" encoding="utf-8"?>
<calcChain xmlns="http://schemas.openxmlformats.org/spreadsheetml/2006/main">
  <c r="C91" i="1" l="1"/>
  <c r="C89" i="1" s="1"/>
  <c r="C83" i="1"/>
  <c r="C80" i="1"/>
  <c r="C76" i="1"/>
  <c r="C73" i="1"/>
  <c r="C67" i="1"/>
  <c r="G45" i="1"/>
  <c r="G44" i="1"/>
  <c r="K91" i="1"/>
  <c r="K89" i="1" s="1"/>
  <c r="J91" i="1"/>
  <c r="J89" i="1" s="1"/>
  <c r="I91" i="1"/>
  <c r="I89" i="1" s="1"/>
  <c r="H91" i="1"/>
  <c r="H89" i="1" s="1"/>
  <c r="F91" i="1"/>
  <c r="F89" i="1" s="1"/>
  <c r="E91" i="1"/>
  <c r="E89" i="1" s="1"/>
  <c r="G43" i="1"/>
  <c r="L42" i="1"/>
  <c r="K42" i="1"/>
  <c r="J42" i="1"/>
  <c r="J40" i="1" s="1"/>
  <c r="I42" i="1"/>
  <c r="I40" i="1" s="1"/>
  <c r="H42" i="1"/>
  <c r="H40" i="1" s="1"/>
  <c r="F42" i="1"/>
  <c r="C42" i="1"/>
  <c r="C40" i="1" s="1"/>
  <c r="L40" i="1"/>
  <c r="K40" i="1"/>
  <c r="F40" i="1"/>
  <c r="G38" i="1"/>
  <c r="G37" i="1"/>
  <c r="G36" i="1"/>
  <c r="K83" i="1"/>
  <c r="J83" i="1"/>
  <c r="I83" i="1"/>
  <c r="H83" i="1"/>
  <c r="F83" i="1"/>
  <c r="E83" i="1"/>
  <c r="L34" i="1"/>
  <c r="K34" i="1"/>
  <c r="J34" i="1"/>
  <c r="I34" i="1"/>
  <c r="H34" i="1"/>
  <c r="F34" i="1"/>
  <c r="E34" i="1"/>
  <c r="D34" i="1"/>
  <c r="C34" i="1"/>
  <c r="K80" i="1"/>
  <c r="J80" i="1"/>
  <c r="I80" i="1"/>
  <c r="H80" i="1"/>
  <c r="F80" i="1"/>
  <c r="E80" i="1"/>
  <c r="G32" i="1"/>
  <c r="G31" i="1" s="1"/>
  <c r="L31" i="1"/>
  <c r="K31" i="1"/>
  <c r="J31" i="1"/>
  <c r="H31" i="1"/>
  <c r="F31" i="1"/>
  <c r="D31" i="1"/>
  <c r="C31" i="1"/>
  <c r="G29" i="1"/>
  <c r="J76" i="1"/>
  <c r="I76" i="1"/>
  <c r="H76" i="1"/>
  <c r="F76" i="1"/>
  <c r="E76" i="1"/>
  <c r="G28" i="1"/>
  <c r="G27" i="1" s="1"/>
  <c r="L27" i="1"/>
  <c r="K27" i="1"/>
  <c r="J27" i="1"/>
  <c r="I27" i="1"/>
  <c r="H27" i="1"/>
  <c r="F27" i="1"/>
  <c r="E27" i="1"/>
  <c r="C27" i="1"/>
  <c r="K73" i="1"/>
  <c r="J73" i="1"/>
  <c r="I73" i="1"/>
  <c r="H73" i="1"/>
  <c r="F73" i="1"/>
  <c r="E73" i="1"/>
  <c r="G25" i="1"/>
  <c r="G24" i="1" s="1"/>
  <c r="L24" i="1"/>
  <c r="L11" i="1" s="1"/>
  <c r="L48" i="1" s="1"/>
  <c r="K24" i="1"/>
  <c r="J24" i="1"/>
  <c r="I24" i="1"/>
  <c r="H24" i="1"/>
  <c r="F24" i="1"/>
  <c r="E24" i="1"/>
  <c r="D24" i="1"/>
  <c r="C24" i="1"/>
  <c r="G22" i="1"/>
  <c r="G21" i="1"/>
  <c r="G20" i="1"/>
  <c r="K67" i="1"/>
  <c r="J67" i="1"/>
  <c r="I67" i="1"/>
  <c r="H67" i="1"/>
  <c r="G19" i="1"/>
  <c r="F67" i="1"/>
  <c r="E67" i="1"/>
  <c r="L18" i="1"/>
  <c r="K18" i="1"/>
  <c r="J18" i="1"/>
  <c r="I18" i="1"/>
  <c r="H18" i="1"/>
  <c r="F18" i="1"/>
  <c r="E18" i="1"/>
  <c r="D18" i="1"/>
  <c r="G16" i="1"/>
  <c r="J62" i="1"/>
  <c r="E62" i="1"/>
  <c r="L13" i="1"/>
  <c r="I13" i="1"/>
  <c r="H13" i="1"/>
  <c r="E13" i="1"/>
  <c r="D13" i="1"/>
  <c r="L4" i="1"/>
  <c r="H11" i="1" l="1"/>
  <c r="H48" i="1" s="1"/>
  <c r="E60" i="1"/>
  <c r="E96" i="1" s="1"/>
  <c r="J60" i="1"/>
  <c r="K62" i="1"/>
  <c r="G63" i="1"/>
  <c r="G64" i="1"/>
  <c r="L63" i="1"/>
  <c r="H62" i="1"/>
  <c r="H60" i="1" s="1"/>
  <c r="G18" i="1"/>
  <c r="F13" i="1"/>
  <c r="J13" i="1"/>
  <c r="J11" i="1" s="1"/>
  <c r="J48" i="1" s="1"/>
  <c r="G15" i="1"/>
  <c r="D27" i="1"/>
  <c r="E31" i="1"/>
  <c r="I31" i="1"/>
  <c r="I11" i="1" s="1"/>
  <c r="I48" i="1" s="1"/>
  <c r="E42" i="1"/>
  <c r="G95" i="1"/>
  <c r="C62" i="1"/>
  <c r="C60" i="1" s="1"/>
  <c r="C96" i="1" s="1"/>
  <c r="F62" i="1"/>
  <c r="F60" i="1" s="1"/>
  <c r="F96" i="1" s="1"/>
  <c r="L64" i="1"/>
  <c r="G65" i="1"/>
  <c r="L92" i="1"/>
  <c r="L95" i="1"/>
  <c r="C13" i="1"/>
  <c r="K13" i="1"/>
  <c r="K11" i="1" s="1"/>
  <c r="K48" i="1" s="1"/>
  <c r="C18" i="1"/>
  <c r="G70" i="1"/>
  <c r="L74" i="1"/>
  <c r="L73" i="1" s="1"/>
  <c r="K76" i="1"/>
  <c r="L81" i="1"/>
  <c r="L80" i="1" s="1"/>
  <c r="G85" i="1"/>
  <c r="H96" i="1"/>
  <c r="L69" i="1"/>
  <c r="L70" i="1"/>
  <c r="L77" i="1"/>
  <c r="G69" i="1"/>
  <c r="G93" i="1"/>
  <c r="L84" i="1"/>
  <c r="L85" i="1"/>
  <c r="G14" i="1"/>
  <c r="G13" i="1" s="1"/>
  <c r="G71" i="1"/>
  <c r="G78" i="1"/>
  <c r="G35" i="1"/>
  <c r="G34" i="1" s="1"/>
  <c r="G86" i="1"/>
  <c r="D42" i="1"/>
  <c r="J96" i="1"/>
  <c r="G94" i="1"/>
  <c r="G46" i="1"/>
  <c r="G42" i="1" s="1"/>
  <c r="G40" i="1" s="1"/>
  <c r="L86" i="1" l="1"/>
  <c r="G77" i="1"/>
  <c r="G76" i="1" s="1"/>
  <c r="D76" i="1"/>
  <c r="L78" i="1"/>
  <c r="L76" i="1" s="1"/>
  <c r="L71" i="1"/>
  <c r="C11" i="1"/>
  <c r="L93" i="1"/>
  <c r="G84" i="1"/>
  <c r="G83" i="1" s="1"/>
  <c r="D83" i="1"/>
  <c r="E11" i="1"/>
  <c r="F11" i="1"/>
  <c r="I62" i="1"/>
  <c r="I60" i="1" s="1"/>
  <c r="I96" i="1" s="1"/>
  <c r="G81" i="1"/>
  <c r="G80" i="1" s="1"/>
  <c r="D80" i="1"/>
  <c r="D62" i="1"/>
  <c r="D40" i="1"/>
  <c r="E40" i="1"/>
  <c r="D11" i="1"/>
  <c r="G68" i="1"/>
  <c r="G67" i="1" s="1"/>
  <c r="D67" i="1"/>
  <c r="L65" i="1"/>
  <c r="L62" i="1" s="1"/>
  <c r="G62" i="1"/>
  <c r="K60" i="1"/>
  <c r="K96" i="1" s="1"/>
  <c r="G11" i="1"/>
  <c r="G48" i="1" s="1"/>
  <c r="L83" i="1"/>
  <c r="L68" i="1"/>
  <c r="G92" i="1"/>
  <c r="G91" i="1" s="1"/>
  <c r="G89" i="1" s="1"/>
  <c r="D91" i="1"/>
  <c r="D89" i="1" s="1"/>
  <c r="G74" i="1"/>
  <c r="G73" i="1" s="1"/>
  <c r="D73" i="1"/>
  <c r="L94" i="1"/>
  <c r="L91" i="1" s="1"/>
  <c r="L89" i="1" s="1"/>
  <c r="L67" i="1" l="1"/>
  <c r="L60" i="1" s="1"/>
  <c r="L96" i="1" s="1"/>
  <c r="G60" i="1"/>
  <c r="F48" i="1"/>
  <c r="G96" i="1"/>
  <c r="E48" i="1"/>
  <c r="C48" i="1"/>
  <c r="D60" i="1"/>
  <c r="D96" i="1" s="1"/>
  <c r="D48" i="1"/>
</calcChain>
</file>

<file path=xl/sharedStrings.xml><?xml version="1.0" encoding="utf-8"?>
<sst xmlns="http://schemas.openxmlformats.org/spreadsheetml/2006/main" count="117" uniqueCount="68">
  <si>
    <t>DEMONSTRAÇÃO DA DÍVIDA FUNDADA</t>
  </si>
  <si>
    <t>Valores em R$ 1,00</t>
  </si>
  <si>
    <t>DISCRIMINAÇÃO</t>
  </si>
  <si>
    <t>SALDO DEVEDOR EM:</t>
  </si>
  <si>
    <t>PAGAMENTO</t>
  </si>
  <si>
    <t>VARIAÇÕES</t>
  </si>
  <si>
    <t>INCORPORAÇÕES</t>
  </si>
  <si>
    <t>DESINCORPORAÇÕES</t>
  </si>
  <si>
    <t>AMORTIZAÇÃO</t>
  </si>
  <si>
    <t>JUROS</t>
  </si>
  <si>
    <t>OUTROS ENCARGOS</t>
  </si>
  <si>
    <t>TOTAL</t>
  </si>
  <si>
    <t>CORREÇÃO MONETÁRIA</t>
  </si>
  <si>
    <t>LIBERAÇÕES            Operações de Crédito</t>
  </si>
  <si>
    <t xml:space="preserve">INCORP. JUROS/ENCARGOS PRO-RATA OU SALDO DEVEDOR     </t>
  </si>
  <si>
    <t xml:space="preserve">AMORTIZAÇÃO EXTRA OU MIGRAÇÃO/REDUÇÃO SDO DEVEDOR </t>
  </si>
  <si>
    <t>(a)</t>
  </si>
  <si>
    <t>(b)</t>
  </si>
  <si>
    <t>(c)</t>
  </si>
  <si>
    <t>(d)</t>
  </si>
  <si>
    <t>(e) = (b+c+d)</t>
  </si>
  <si>
    <t>(f)</t>
  </si>
  <si>
    <t>(g)</t>
  </si>
  <si>
    <t>(h)</t>
  </si>
  <si>
    <t>(i)</t>
  </si>
  <si>
    <t>(j) = (a-b+f+g+h-i)</t>
  </si>
  <si>
    <t xml:space="preserve"> </t>
  </si>
  <si>
    <t>1. DÍVIDA FUNDADA INTERNA</t>
  </si>
  <si>
    <t>- UNIÃO</t>
  </si>
  <si>
    <t>DMLP - Lei 12.671/98</t>
  </si>
  <si>
    <t>Lei Fed. 8.727/93 - COHAB/PMSP(¹) (²)</t>
  </si>
  <si>
    <t>Refinanciamento MP 2.185-35/2001</t>
  </si>
  <si>
    <t>- CAIXA ECONÔMICA FEDERAL</t>
  </si>
  <si>
    <t>PNAFM Segunda Fase CT Nº 0388043-02</t>
  </si>
  <si>
    <t>PNAFM Segunda Fase CT Nº 0474998-77</t>
  </si>
  <si>
    <r>
      <t>PNAFM  2ª Fase - 2ª Etapa CT Nº: 0519642-52</t>
    </r>
    <r>
      <rPr>
        <vertAlign val="superscript"/>
        <sz val="9"/>
        <rFont val="Times New Roman"/>
        <family val="1"/>
      </rPr>
      <t>4</t>
    </r>
  </si>
  <si>
    <r>
      <t>Progr. Saneamento Drenagem -  Lei 16.757/2017</t>
    </r>
    <r>
      <rPr>
        <vertAlign val="superscript"/>
        <sz val="9"/>
        <rFont val="Times New Roman"/>
        <family val="1"/>
      </rPr>
      <t>4</t>
    </r>
  </si>
  <si>
    <t xml:space="preserve"> - BNDES</t>
  </si>
  <si>
    <t>PMAT - II¹</t>
  </si>
  <si>
    <t>- BANCO SANTANDER</t>
  </si>
  <si>
    <t>Programa Asfalto Novo - Lei 16.757/2017</t>
  </si>
  <si>
    <t>Programa Hab Casa da Família - Lei 16.757/2018</t>
  </si>
  <si>
    <t>- BANCO ITAÚ</t>
  </si>
  <si>
    <r>
      <t>Programa Asfalto Novo II - Lei 16.757/2017</t>
    </r>
    <r>
      <rPr>
        <vertAlign val="superscript"/>
        <sz val="9"/>
        <rFont val="Times New Roman"/>
        <family val="1"/>
      </rPr>
      <t>4</t>
    </r>
  </si>
  <si>
    <t>- OUTRAS DÍVIDAS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</si>
  <si>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</si>
  <si>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t>INSS - Leis 11.941/09 e 12.865/13 e MP 778/17</t>
  </si>
  <si>
    <t xml:space="preserve">Lei 12.810/2013 - Parcelamento PASEP </t>
  </si>
  <si>
    <t>2. DÍVIDA FUNDADA EXTERNA</t>
  </si>
  <si>
    <t>BID</t>
  </si>
  <si>
    <t>849/OC-BR PROCAV II - BID II</t>
  </si>
  <si>
    <t>938/OC-BR PROVER/CINGAPURA - BID III</t>
  </si>
  <si>
    <t>1479/OC-BR PROCENTRO - BID IV</t>
  </si>
  <si>
    <r>
      <t>4641/OC-BR AVANÇA SAÚDE - BID V</t>
    </r>
    <r>
      <rPr>
        <vertAlign val="superscript"/>
        <sz val="9"/>
        <rFont val="Times New Roman"/>
        <family val="1"/>
      </rPr>
      <t>4</t>
    </r>
  </si>
  <si>
    <t>DEMONSTRAÇÃO DA DÍVIDA FUNDADA (JANEIRO A DEZEMBRO)</t>
  </si>
  <si>
    <t>LIBERAÇÕES Op. Crédito</t>
  </si>
  <si>
    <t xml:space="preserve">JUROS/ENCARGOS
PRO-RATA      </t>
  </si>
  <si>
    <t xml:space="preserve">TRANSF. DA AMORTIZAÇÃO OU MIGRAÇÃO SDO DEVEDOR </t>
  </si>
  <si>
    <r>
      <t>PMAT - II</t>
    </r>
    <r>
      <rPr>
        <vertAlign val="superscript"/>
        <sz val="9"/>
        <rFont val="Times New Roman"/>
        <family val="1"/>
      </rPr>
      <t>1 e 4</t>
    </r>
  </si>
  <si>
    <t xml:space="preserve"> - SANTANDER</t>
  </si>
  <si>
    <r>
      <t>Programa Asfalto Novo - Lei 16.757/2017</t>
    </r>
    <r>
      <rPr>
        <vertAlign val="superscript"/>
        <sz val="9"/>
        <rFont val="Times New Roman"/>
        <family val="1"/>
      </rPr>
      <t/>
    </r>
  </si>
  <si>
    <r>
      <t>Programa Hab Casa da Família - Lei 16.757/2017</t>
    </r>
    <r>
      <rPr>
        <vertAlign val="superscript"/>
        <sz val="9"/>
        <rFont val="Times New Roman"/>
        <family val="1"/>
      </rPr>
      <t/>
    </r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</si>
  <si>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</t>
    </r>
  </si>
  <si>
    <t>Nota¹ - Os valores da coluna (h) são referentes à Incorporação de Juros ao saldo devedor das Dívidas Lei Fed. 8.727/93 - COHAB/PMSP e Dívida com o BNDES (Contratos PMAT);</t>
  </si>
  <si>
    <t>Nota² - Os valores da coluna (i) são referentes a Amortização Extraordinária Efetuadas pelos mutuários da COHAB;</t>
  </si>
  <si>
    <t>Nota³:  Saldo provisório, aguardando consolidação definitiva dos parcelamentos junto à Receita Federal do Brasil - RFB;</t>
  </si>
  <si>
    <r>
      <t>Nota</t>
    </r>
    <r>
      <rPr>
        <vertAlign val="superscript"/>
        <sz val="8"/>
        <rFont val="Times New Roman"/>
        <family val="1"/>
      </rPr>
      <t xml:space="preserve"> 4</t>
    </r>
    <r>
      <rPr>
        <sz val="8"/>
        <rFont val="Times New Roman"/>
        <family val="1"/>
      </rPr>
      <t>: Houve ingressos de recursos nos valores de: a) R$ 2.316.189,59 do Programa de Modernização da Administração Tributária e da Gestão dos Setores Sociais Básicos - PMAT, em Fevereiro/2020; b) R$13.000.000,00 em Março/2020 e R$ 3.000.000,00 em Dezembro/2020 referentes a Operação de Crédito do Programa 2ª fase/2ª etapa do Programa Nacional de Apoio à Gestão Administrativa e Fiscal dos Municípios Brasileiros (PNAFM); c) R$ 320.000.000,00, referente a Operação de Crédito do Programa "Programa de Recapeamento da Cidade de São Paulo" - Asfalto Novo II (Lei Municipal nº16.757/2017) em Março/2020; d) US$ 11.266.559,28, equivalente a R$ 52.259.935,22 em março/2020 e US$ 21.421.668,00 equivalente a R$ 118.975.944,07 em Novembro/2020, com as taxas de internalização do Dólar de R$ 4,6385 e 5,5540, respectivamente, referente Operação de Crédito do Programa Avança Saúde (Lei Municipal nº 16.757/2017); e e) R$ 89.857,85 em Março/2020, R$ 336.168,97 em Junho/2020 e R$ 218.744,47 em Outubro/2020, referente a Operação de Crédito do Programa Saneamento para todos (Drenagem) - Lei16.757/2017).</t>
    </r>
  </si>
  <si>
    <r>
      <t>Nota</t>
    </r>
    <r>
      <rPr>
        <vertAlign val="superscript"/>
        <sz val="8"/>
        <rFont val="Times New Roman"/>
        <family val="1"/>
      </rPr>
      <t xml:space="preserve">5: </t>
    </r>
    <r>
      <rPr>
        <sz val="8"/>
        <rFont val="Times New Roman"/>
        <family val="1"/>
      </rPr>
      <t xml:space="preserve">No Contrato de Refinanciamento MP 2.185 - 35/2001 e no Parcelamento INSS - Lei 13.485/2017, não haverá pagamentos de Amortização e Juros em razão de Lei Complementar 173 de 27/05/2020 que autorizou a suspensão do pagamento das parcelas, até 31/12/2020, relativas aos Contratos de Confissão, Consolidação, Promessa de Assunção e Refinanciamento de Dívidas celebrado entre o Município e a União.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</si>
</sst>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[$-416]mmmm\-yy;@"/>
    <numFmt numFmtId="166" formatCode="yyyy"/>
    <numFmt numFmtId="167" formatCode="_(* #,##0.00_);_(* \(#,##0.00\);_(* \-??_);_(@_)"/>
  </numFmts>
  <fonts count="13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sz val="10"/>
      <color rgb="FF0000FF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2">
    <xf numFmtId="164" fontId="0" fillId="0" borderId="0"/>
    <xf numFmtId="40" fontId="4" fillId="0" borderId="0" applyFont="0" applyFill="0" applyBorder="0" applyAlignment="0" applyProtection="0"/>
  </cellStyleXfs>
  <cellXfs count="62">
    <xf numFmtId="164" fontId="0" fillId="0" borderId="0" xfId="0"/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0" fillId="2" borderId="0" xfId="0" applyFill="1"/>
    <xf numFmtId="40" fontId="0" fillId="2" borderId="0" xfId="1" applyFont="1" applyFill="1"/>
    <xf numFmtId="39" fontId="2" fillId="2" borderId="0" xfId="0" quotePrefix="1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39" fontId="2" fillId="2" borderId="0" xfId="0" quotePrefix="1" applyNumberFormat="1" applyFont="1" applyFill="1" applyBorder="1" applyAlignment="1" applyProtection="1">
      <alignment horizontal="left" vertical="center"/>
    </xf>
    <xf numFmtId="164" fontId="2" fillId="2" borderId="0" xfId="0" applyFont="1" applyFill="1" applyAlignment="1">
      <alignment horizontal="center" vertical="center"/>
    </xf>
    <xf numFmtId="40" fontId="2" fillId="2" borderId="0" xfId="1" applyFont="1" applyFill="1" applyAlignment="1">
      <alignment vertical="center"/>
    </xf>
    <xf numFmtId="164" fontId="2" fillId="2" borderId="0" xfId="0" applyFont="1" applyFill="1" applyBorder="1" applyAlignment="1">
      <alignment vertical="center"/>
    </xf>
    <xf numFmtId="166" fontId="6" fillId="3" borderId="12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 applyProtection="1">
      <alignment horizontal="center" vertical="center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 applyProtection="1">
      <alignment horizontal="center" vertical="center"/>
      <protection locked="0"/>
    </xf>
    <xf numFmtId="39" fontId="2" fillId="2" borderId="1" xfId="0" applyNumberFormat="1" applyFont="1" applyFill="1" applyBorder="1" applyAlignment="1" applyProtection="1">
      <alignment vertical="center"/>
      <protection locked="0"/>
    </xf>
    <xf numFmtId="43" fontId="2" fillId="2" borderId="7" xfId="1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164" fontId="2" fillId="2" borderId="7" xfId="0" applyFont="1" applyFill="1" applyBorder="1" applyAlignment="1">
      <alignment vertical="center"/>
    </xf>
    <xf numFmtId="167" fontId="2" fillId="2" borderId="7" xfId="1" applyNumberFormat="1" applyFont="1" applyFill="1" applyBorder="1" applyAlignment="1">
      <alignment vertical="center"/>
    </xf>
    <xf numFmtId="164" fontId="1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>
      <alignment vertical="center"/>
    </xf>
    <xf numFmtId="167" fontId="2" fillId="0" borderId="7" xfId="1" applyNumberFormat="1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horizontal="right" vertical="center"/>
      <protection locked="0"/>
    </xf>
    <xf numFmtId="164" fontId="7" fillId="2" borderId="0" xfId="0" applyFont="1" applyFill="1" applyAlignment="1">
      <alignment vertical="center"/>
    </xf>
    <xf numFmtId="40" fontId="1" fillId="2" borderId="0" xfId="1" applyFont="1" applyFill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164" fontId="9" fillId="2" borderId="0" xfId="0" applyFont="1" applyFill="1" applyAlignment="1">
      <alignment vertical="center"/>
    </xf>
    <xf numFmtId="167" fontId="2" fillId="2" borderId="7" xfId="1" applyNumberFormat="1" applyFont="1" applyFill="1" applyBorder="1" applyAlignment="1" applyProtection="1">
      <alignment horizontal="left" vertical="center"/>
      <protection locked="0"/>
    </xf>
    <xf numFmtId="164" fontId="10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vertical="center"/>
      <protection locked="0"/>
    </xf>
    <xf numFmtId="167" fontId="2" fillId="2" borderId="7" xfId="1" applyNumberFormat="1" applyFont="1" applyFill="1" applyBorder="1" applyAlignment="1" applyProtection="1">
      <alignment vertical="center"/>
      <protection locked="0"/>
    </xf>
    <xf numFmtId="167" fontId="2" fillId="0" borderId="7" xfId="1" applyNumberFormat="1" applyFont="1" applyFill="1" applyBorder="1" applyAlignment="1" applyProtection="1">
      <alignment vertical="center"/>
      <protection locked="0"/>
    </xf>
    <xf numFmtId="164" fontId="2" fillId="3" borderId="12" xfId="0" applyFont="1" applyFill="1" applyBorder="1" applyAlignment="1">
      <alignment horizontal="center" vertical="center"/>
    </xf>
    <xf numFmtId="167" fontId="2" fillId="3" borderId="12" xfId="1" applyNumberFormat="1" applyFont="1" applyFill="1" applyBorder="1" applyAlignment="1" applyProtection="1">
      <alignment vertical="center"/>
      <protection locked="0"/>
    </xf>
    <xf numFmtId="164" fontId="10" fillId="0" borderId="7" xfId="0" applyFont="1" applyFill="1" applyBorder="1" applyAlignment="1">
      <alignment vertical="center"/>
    </xf>
    <xf numFmtId="167" fontId="1" fillId="0" borderId="7" xfId="1" applyNumberFormat="1" applyFont="1" applyFill="1" applyBorder="1" applyAlignment="1" applyProtection="1">
      <alignment vertical="center"/>
      <protection locked="0"/>
    </xf>
    <xf numFmtId="167" fontId="1" fillId="0" borderId="7" xfId="1" applyNumberFormat="1" applyFont="1" applyFill="1" applyBorder="1" applyAlignment="1" applyProtection="1">
      <alignment horizontal="right" vertical="center"/>
      <protection locked="0"/>
    </xf>
    <xf numFmtId="164" fontId="1" fillId="2" borderId="0" xfId="0" applyFont="1" applyFill="1" applyAlignment="1"/>
    <xf numFmtId="40" fontId="1" fillId="2" borderId="0" xfId="1" quotePrefix="1" applyFont="1" applyFill="1" applyAlignment="1" applyProtection="1">
      <alignment vertical="center" wrapText="1"/>
      <protection locked="0"/>
    </xf>
    <xf numFmtId="39" fontId="1" fillId="2" borderId="0" xfId="0" quotePrefix="1" applyNumberFormat="1" applyFont="1" applyFill="1" applyAlignment="1" applyProtection="1">
      <alignment vertical="center" wrapText="1"/>
      <protection locked="0"/>
    </xf>
    <xf numFmtId="164" fontId="11" fillId="2" borderId="3" xfId="0" applyFont="1" applyFill="1" applyBorder="1" applyAlignment="1">
      <alignment horizontal="justify" vertical="justify"/>
    </xf>
    <xf numFmtId="164" fontId="11" fillId="2" borderId="0" xfId="0" applyFont="1" applyFill="1" applyAlignment="1">
      <alignment horizontal="justify" vertical="justify"/>
    </xf>
    <xf numFmtId="164" fontId="11" fillId="2" borderId="0" xfId="0" applyFont="1" applyFill="1" applyAlignment="1">
      <alignment horizontal="justify" vertical="center"/>
    </xf>
    <xf numFmtId="164" fontId="11" fillId="2" borderId="0" xfId="0" applyFont="1" applyFill="1" applyAlignment="1">
      <alignment horizontal="justify" vertical="top" wrapText="1"/>
    </xf>
    <xf numFmtId="164" fontId="3" fillId="2" borderId="0" xfId="0" applyFont="1" applyFill="1" applyAlignment="1">
      <alignment horizontal="center" vertical="center"/>
    </xf>
    <xf numFmtId="3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8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5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257174</xdr:colOff>
      <xdr:row>1</xdr:row>
      <xdr:rowOff>42333</xdr:rowOff>
    </xdr:from>
    <xdr:to>
      <xdr:col>1</xdr:col>
      <xdr:colOff>2098963</xdr:colOff>
      <xdr:row>4</xdr:row>
      <xdr:rowOff>147204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" y="204258"/>
          <a:ext cx="1841789" cy="857346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104774</xdr:colOff>
      <xdr:row>48</xdr:row>
      <xdr:rowOff>38099</xdr:rowOff>
    </xdr:from>
    <xdr:to>
      <xdr:col>1</xdr:col>
      <xdr:colOff>2257425</xdr:colOff>
      <xdr:row>53</xdr:row>
      <xdr:rowOff>117582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8801099"/>
          <a:ext cx="2152651" cy="1031983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101</xdr:row>
      <xdr:rowOff>6614</xdr:rowOff>
    </xdr:from>
    <xdr:to>
      <xdr:col>2</xdr:col>
      <xdr:colOff>1170517</xdr:colOff>
      <xdr:row>105</xdr:row>
      <xdr:rowOff>0</xdr:rowOff>
    </xdr:to>
    <xdr:sp macro="" textlink="">
      <xdr:nvSpPr>
        <xdr:cNvPr id="12" name="Retângulo 3"/>
        <xdr:cNvSpPr/>
      </xdr:nvSpPr>
      <xdr:spPr bwMode="auto">
        <a:xfrm>
          <a:off x="247650" y="20228189"/>
          <a:ext cx="3599392" cy="708556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Plan. Desenv. Organiz.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da Divisão de Dívidas e Garantias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257.702/O-2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1145381</xdr:colOff>
      <xdr:row>101</xdr:row>
      <xdr:rowOff>2</xdr:rowOff>
    </xdr:from>
    <xdr:to>
      <xdr:col>12</xdr:col>
      <xdr:colOff>0</xdr:colOff>
      <xdr:row>105</xdr:row>
      <xdr:rowOff>0</xdr:rowOff>
    </xdr:to>
    <xdr:sp macro="" textlink="">
      <xdr:nvSpPr>
        <xdr:cNvPr id="13" name="Retângulo 12"/>
        <xdr:cNvSpPr/>
      </xdr:nvSpPr>
      <xdr:spPr bwMode="auto">
        <a:xfrm>
          <a:off x="11470481" y="20221577"/>
          <a:ext cx="2459303" cy="6728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Henrique de Castilho Pinto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                      Secretaria Municipal da Fazenda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222.413.578-55</a:t>
          </a:r>
          <a:endParaRPr lang="pt-BR" sz="10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466194</xdr:colOff>
      <xdr:row>101</xdr:row>
      <xdr:rowOff>5292</xdr:rowOff>
    </xdr:from>
    <xdr:to>
      <xdr:col>9</xdr:col>
      <xdr:colOff>350042</xdr:colOff>
      <xdr:row>105</xdr:row>
      <xdr:rowOff>0</xdr:rowOff>
    </xdr:to>
    <xdr:sp macro="" textlink="">
      <xdr:nvSpPr>
        <xdr:cNvPr id="14" name="Retângulo 13"/>
        <xdr:cNvSpPr/>
      </xdr:nvSpPr>
      <xdr:spPr bwMode="auto">
        <a:xfrm>
          <a:off x="7590894" y="20226867"/>
          <a:ext cx="3103298" cy="73097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Emerson Onofre 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Pereira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de Plan. Desenv. Organ.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Depto. de Contadoria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240.974/O-7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25929</xdr:colOff>
      <xdr:row>101</xdr:row>
      <xdr:rowOff>0</xdr:rowOff>
    </xdr:from>
    <xdr:to>
      <xdr:col>5</xdr:col>
      <xdr:colOff>585788</xdr:colOff>
      <xdr:row>105</xdr:row>
      <xdr:rowOff>0</xdr:rowOff>
    </xdr:to>
    <xdr:sp macro="" textlink="">
      <xdr:nvSpPr>
        <xdr:cNvPr id="15" name="Retângulo 14"/>
        <xdr:cNvSpPr/>
      </xdr:nvSpPr>
      <xdr:spPr bwMode="auto">
        <a:xfrm>
          <a:off x="4007379" y="20221575"/>
          <a:ext cx="2702984" cy="684741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Enzo Lúcio Ondei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Departamento de Dívidas Públicas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254.411.408-03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5"/>
  <sheetViews>
    <sheetView showGridLines="0" tabSelected="1" view="pageBreakPreview" zoomScale="90" zoomScaleNormal="100" zoomScaleSheetLayoutView="90" workbookViewId="0">
      <pane xSplit="3" ySplit="1" topLeftCell="D74" activePane="bottomRight" state="frozen"/>
      <selection activeCell="B53" sqref="B53:L53"/>
      <selection pane="topRight" activeCell="B53" sqref="B53:L53"/>
      <selection pane="bottomLeft" activeCell="B53" sqref="B53:L53"/>
      <selection pane="bottomRight" activeCell="B100" sqref="B100:L100"/>
    </sheetView>
  </sheetViews>
  <sheetFormatPr defaultColWidth="11" defaultRowHeight="12.75" x14ac:dyDescent="0.15"/>
  <cols>
    <col min="1" max="1" width="3.125" style="1" customWidth="1"/>
    <col min="2" max="2" width="32" style="1" customWidth="1"/>
    <col min="3" max="3" width="17.125" style="1" customWidth="1"/>
    <col min="4" max="4" width="14.375" style="1" customWidth="1"/>
    <col min="5" max="5" width="13.75" style="1" customWidth="1"/>
    <col min="6" max="6" width="13.125" style="1" customWidth="1"/>
    <col min="7" max="7" width="14.5" style="1" customWidth="1"/>
    <col min="8" max="8" width="14.75" style="1" customWidth="1"/>
    <col min="9" max="9" width="13" customWidth="1"/>
    <col min="10" max="10" width="14.75" style="1" customWidth="1"/>
    <col min="11" max="11" width="15.25" style="1" customWidth="1"/>
    <col min="12" max="12" width="16.5" style="1" customWidth="1"/>
    <col min="13" max="16384" width="11" style="1"/>
  </cols>
  <sheetData>
    <row r="1" spans="1:12" x14ac:dyDescent="0.15">
      <c r="B1" s="1">
        <v>1</v>
      </c>
      <c r="C1" s="1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</row>
    <row r="2" spans="1:12" ht="24.75" customHeight="1" x14ac:dyDescent="0.1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15"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1.75" customHeight="1" x14ac:dyDescent="0.15">
      <c r="B4" s="5"/>
      <c r="C4" s="2"/>
      <c r="D4" s="2"/>
      <c r="G4" s="3"/>
      <c r="H4" s="3"/>
      <c r="I4" s="3"/>
      <c r="J4" s="3"/>
      <c r="K4" s="3"/>
      <c r="L4" s="7">
        <f>L8</f>
        <v>44196</v>
      </c>
    </row>
    <row r="5" spans="1:12" ht="13.5" thickBot="1" x14ac:dyDescent="0.2">
      <c r="B5" s="8"/>
      <c r="C5" s="9"/>
      <c r="D5" s="9"/>
      <c r="E5" s="9"/>
      <c r="F5" s="9"/>
      <c r="G5" s="10"/>
      <c r="H5" s="11"/>
      <c r="I5" s="2"/>
      <c r="J5" s="2"/>
      <c r="K5" s="2"/>
      <c r="L5" s="9" t="s">
        <v>1</v>
      </c>
    </row>
    <row r="6" spans="1:12" ht="15" customHeight="1" thickBot="1" x14ac:dyDescent="0.2">
      <c r="A6" s="1">
        <v>1</v>
      </c>
      <c r="B6" s="49" t="s">
        <v>2</v>
      </c>
      <c r="C6" s="52" t="s">
        <v>3</v>
      </c>
      <c r="D6" s="54" t="s">
        <v>4</v>
      </c>
      <c r="E6" s="55"/>
      <c r="F6" s="55"/>
      <c r="G6" s="56"/>
      <c r="H6" s="60" t="s">
        <v>5</v>
      </c>
      <c r="I6" s="61"/>
      <c r="J6" s="61"/>
      <c r="K6" s="61"/>
      <c r="L6" s="52" t="s">
        <v>3</v>
      </c>
    </row>
    <row r="7" spans="1:12" ht="15" customHeight="1" thickBot="1" x14ac:dyDescent="0.2">
      <c r="A7" s="1">
        <v>2</v>
      </c>
      <c r="B7" s="50"/>
      <c r="C7" s="53"/>
      <c r="D7" s="57"/>
      <c r="E7" s="58"/>
      <c r="F7" s="58"/>
      <c r="G7" s="59"/>
      <c r="H7" s="57" t="s">
        <v>6</v>
      </c>
      <c r="I7" s="58"/>
      <c r="J7" s="59"/>
      <c r="K7" s="12" t="s">
        <v>7</v>
      </c>
      <c r="L7" s="53"/>
    </row>
    <row r="8" spans="1:12" s="15" customFormat="1" ht="46.5" customHeight="1" thickBot="1" x14ac:dyDescent="0.2">
      <c r="A8" s="1">
        <v>3</v>
      </c>
      <c r="B8" s="50"/>
      <c r="C8" s="13">
        <v>44165</v>
      </c>
      <c r="D8" s="14" t="s">
        <v>8</v>
      </c>
      <c r="E8" s="14" t="s">
        <v>9</v>
      </c>
      <c r="F8" s="14" t="s">
        <v>10</v>
      </c>
      <c r="G8" s="14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3">
        <v>44196</v>
      </c>
    </row>
    <row r="9" spans="1:12" s="15" customFormat="1" ht="13.5" customHeight="1" thickBot="1" x14ac:dyDescent="0.2">
      <c r="A9" s="1">
        <v>4</v>
      </c>
      <c r="B9" s="51"/>
      <c r="C9" s="17" t="s">
        <v>16</v>
      </c>
      <c r="D9" s="17" t="s">
        <v>17</v>
      </c>
      <c r="E9" s="17" t="s">
        <v>18</v>
      </c>
      <c r="F9" s="17" t="s">
        <v>19</v>
      </c>
      <c r="G9" s="17" t="s">
        <v>20</v>
      </c>
      <c r="H9" s="12" t="s">
        <v>21</v>
      </c>
      <c r="I9" s="12" t="s">
        <v>22</v>
      </c>
      <c r="J9" s="12" t="s">
        <v>23</v>
      </c>
      <c r="K9" s="12" t="s">
        <v>24</v>
      </c>
      <c r="L9" s="17" t="s">
        <v>25</v>
      </c>
    </row>
    <row r="10" spans="1:12" ht="13.9" customHeight="1" x14ac:dyDescent="0.15">
      <c r="A10" s="1">
        <v>5</v>
      </c>
      <c r="B10" s="18"/>
      <c r="C10" s="19" t="s">
        <v>26</v>
      </c>
      <c r="D10" s="20"/>
      <c r="E10" s="20"/>
      <c r="F10" s="20"/>
      <c r="G10" s="20"/>
      <c r="H10" s="20"/>
      <c r="I10" s="20"/>
      <c r="J10" s="20"/>
      <c r="K10" s="20"/>
      <c r="L10" s="20"/>
    </row>
    <row r="11" spans="1:12" s="2" customFormat="1" x14ac:dyDescent="0.15">
      <c r="A11" s="1">
        <v>6</v>
      </c>
      <c r="B11" s="21" t="s">
        <v>27</v>
      </c>
      <c r="C11" s="22">
        <f t="shared" ref="C11:L11" si="0">C13+C18+C24+C27+C31+C34</f>
        <v>27323927365.099998</v>
      </c>
      <c r="D11" s="22">
        <f t="shared" si="0"/>
        <v>17144201.43</v>
      </c>
      <c r="E11" s="22">
        <f t="shared" si="0"/>
        <v>2791892.7800000003</v>
      </c>
      <c r="F11" s="22">
        <f t="shared" si="0"/>
        <v>524778.46</v>
      </c>
      <c r="G11" s="22">
        <f t="shared" si="0"/>
        <v>20460872.670000002</v>
      </c>
      <c r="H11" s="22">
        <f t="shared" si="0"/>
        <v>35920060.000000007</v>
      </c>
      <c r="I11" s="22">
        <f t="shared" si="0"/>
        <v>3000000</v>
      </c>
      <c r="J11" s="22">
        <f t="shared" si="0"/>
        <v>993521.62</v>
      </c>
      <c r="K11" s="22">
        <f t="shared" si="0"/>
        <v>56044.510000000009</v>
      </c>
      <c r="L11" s="22">
        <f t="shared" si="0"/>
        <v>27346640700.779999</v>
      </c>
    </row>
    <row r="12" spans="1:12" x14ac:dyDescent="0.15">
      <c r="A12" s="1">
        <v>7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s="2" customFormat="1" x14ac:dyDescent="0.15">
      <c r="A13" s="1">
        <v>8</v>
      </c>
      <c r="B13" s="21" t="s">
        <v>28</v>
      </c>
      <c r="C13" s="22">
        <f>SUM(C14:C16)</f>
        <v>26369893062.719997</v>
      </c>
      <c r="D13" s="22">
        <f t="shared" ref="D13:I13" si="1">SUM(D14:D16)</f>
        <v>2632323.34</v>
      </c>
      <c r="E13" s="22">
        <f t="shared" si="1"/>
        <v>217507.68</v>
      </c>
      <c r="F13" s="22">
        <f>SUM(F14:F16)</f>
        <v>206671.75</v>
      </c>
      <c r="G13" s="25">
        <f>SUM(G14:G16)</f>
        <v>3056502.77</v>
      </c>
      <c r="H13" s="22">
        <f t="shared" si="1"/>
        <v>38871494.730000004</v>
      </c>
      <c r="I13" s="22">
        <f t="shared" si="1"/>
        <v>0</v>
      </c>
      <c r="J13" s="22">
        <f>SUM(J14:J16)</f>
        <v>910453.64</v>
      </c>
      <c r="K13" s="22">
        <f>SUM(K14:K16)</f>
        <v>56044.510000000009</v>
      </c>
      <c r="L13" s="25">
        <f>SUM(L14:L16)</f>
        <v>26406986643.239998</v>
      </c>
    </row>
    <row r="14" spans="1:12" x14ac:dyDescent="0.15">
      <c r="A14" s="1">
        <v>9</v>
      </c>
      <c r="B14" s="23" t="s">
        <v>29</v>
      </c>
      <c r="C14" s="24">
        <v>71987228.159999996</v>
      </c>
      <c r="D14" s="24">
        <v>0</v>
      </c>
      <c r="E14" s="24">
        <v>0</v>
      </c>
      <c r="F14" s="24">
        <v>0</v>
      </c>
      <c r="G14" s="26">
        <f>SUM(D14:F14)</f>
        <v>0</v>
      </c>
      <c r="H14" s="24">
        <v>-1838523.2200000002</v>
      </c>
      <c r="I14" s="24">
        <v>0</v>
      </c>
      <c r="J14" s="24">
        <v>0</v>
      </c>
      <c r="K14" s="24">
        <v>0</v>
      </c>
      <c r="L14" s="24">
        <v>70148704.939999998</v>
      </c>
    </row>
    <row r="15" spans="1:12" s="27" customFormat="1" x14ac:dyDescent="0.15">
      <c r="A15" s="1">
        <v>10</v>
      </c>
      <c r="B15" s="23" t="s">
        <v>30</v>
      </c>
      <c r="C15" s="24">
        <v>367160232.5</v>
      </c>
      <c r="D15" s="24">
        <v>2632323.34</v>
      </c>
      <c r="E15" s="24">
        <v>217507.68</v>
      </c>
      <c r="F15" s="24">
        <v>30609.27</v>
      </c>
      <c r="G15" s="26">
        <f>SUM(D15:F15)</f>
        <v>2880440.29</v>
      </c>
      <c r="H15" s="24">
        <v>0</v>
      </c>
      <c r="I15" s="24">
        <v>0</v>
      </c>
      <c r="J15" s="24">
        <v>910453.64</v>
      </c>
      <c r="K15" s="24">
        <v>56044.510000000009</v>
      </c>
      <c r="L15" s="24">
        <v>365382318.29000002</v>
      </c>
    </row>
    <row r="16" spans="1:12" x14ac:dyDescent="0.15">
      <c r="A16" s="1">
        <v>11</v>
      </c>
      <c r="B16" s="23" t="s">
        <v>31</v>
      </c>
      <c r="C16" s="24">
        <v>25930745602.059998</v>
      </c>
      <c r="D16" s="24">
        <v>0</v>
      </c>
      <c r="E16" s="24">
        <v>0</v>
      </c>
      <c r="F16" s="24">
        <v>176062.48</v>
      </c>
      <c r="G16" s="26">
        <f>SUM(D16:F16)</f>
        <v>176062.48</v>
      </c>
      <c r="H16" s="24">
        <v>40710017.950000003</v>
      </c>
      <c r="I16" s="24">
        <v>0</v>
      </c>
      <c r="J16" s="24">
        <v>0</v>
      </c>
      <c r="K16" s="24">
        <v>0</v>
      </c>
      <c r="L16" s="24">
        <v>25971455620.009998</v>
      </c>
    </row>
    <row r="17" spans="1:12" x14ac:dyDescent="0.15">
      <c r="A17" s="1">
        <v>12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2" customFormat="1" x14ac:dyDescent="0.15">
      <c r="A18" s="1">
        <v>13</v>
      </c>
      <c r="B18" s="21" t="s">
        <v>32</v>
      </c>
      <c r="C18" s="22">
        <f t="shared" ref="C18:L18" si="2">SUM(C19:C22)</f>
        <v>113790553.2</v>
      </c>
      <c r="D18" s="22">
        <f t="shared" si="2"/>
        <v>4153391.3499999996</v>
      </c>
      <c r="E18" s="22">
        <f t="shared" si="2"/>
        <v>661404.88</v>
      </c>
      <c r="F18" s="22">
        <f t="shared" si="2"/>
        <v>318106.71000000002</v>
      </c>
      <c r="G18" s="22">
        <f t="shared" si="2"/>
        <v>5132902.9400000004</v>
      </c>
      <c r="H18" s="22">
        <f t="shared" si="2"/>
        <v>-2932255.98</v>
      </c>
      <c r="I18" s="22">
        <f t="shared" si="2"/>
        <v>3000000</v>
      </c>
      <c r="J18" s="22">
        <f t="shared" si="2"/>
        <v>0</v>
      </c>
      <c r="K18" s="22">
        <f t="shared" si="2"/>
        <v>0</v>
      </c>
      <c r="L18" s="25">
        <f t="shared" si="2"/>
        <v>109704905.86999999</v>
      </c>
    </row>
    <row r="19" spans="1:12" x14ac:dyDescent="0.15">
      <c r="A19" s="1">
        <v>14</v>
      </c>
      <c r="B19" s="23" t="s">
        <v>33</v>
      </c>
      <c r="C19" s="24">
        <v>35020512.869999997</v>
      </c>
      <c r="D19" s="24">
        <v>1748496.82</v>
      </c>
      <c r="E19" s="24">
        <v>203758.16</v>
      </c>
      <c r="F19" s="24">
        <v>50137.79</v>
      </c>
      <c r="G19" s="26">
        <f>SUM(D19:F19)</f>
        <v>2002392.77</v>
      </c>
      <c r="H19" s="24">
        <v>-934746.45</v>
      </c>
      <c r="I19" s="24">
        <v>0</v>
      </c>
      <c r="J19" s="24">
        <v>0</v>
      </c>
      <c r="K19" s="24">
        <v>0</v>
      </c>
      <c r="L19" s="24">
        <v>32337269.600000001</v>
      </c>
    </row>
    <row r="20" spans="1:12" x14ac:dyDescent="0.15">
      <c r="A20" s="1">
        <v>15</v>
      </c>
      <c r="B20" s="23" t="s">
        <v>34</v>
      </c>
      <c r="C20" s="24">
        <v>48129752.580000006</v>
      </c>
      <c r="D20" s="24">
        <v>2403012.19</v>
      </c>
      <c r="E20" s="24">
        <v>280031.02</v>
      </c>
      <c r="F20" s="24">
        <v>68905.89</v>
      </c>
      <c r="G20" s="26">
        <f t="shared" ref="G20:G21" si="3">SUM(D20:F20)</f>
        <v>2751949.1</v>
      </c>
      <c r="H20" s="24">
        <v>-1284650.3899999999</v>
      </c>
      <c r="I20" s="24">
        <v>0</v>
      </c>
      <c r="J20" s="24">
        <v>0</v>
      </c>
      <c r="K20" s="24">
        <v>0</v>
      </c>
      <c r="L20" s="24">
        <v>44442090</v>
      </c>
    </row>
    <row r="21" spans="1:12" ht="13.5" x14ac:dyDescent="0.15">
      <c r="A21" s="1">
        <v>16</v>
      </c>
      <c r="B21" s="23" t="s">
        <v>35</v>
      </c>
      <c r="C21" s="24">
        <v>29837098.390000001</v>
      </c>
      <c r="D21" s="24">
        <v>0</v>
      </c>
      <c r="E21" s="24">
        <v>173599.75</v>
      </c>
      <c r="F21" s="24">
        <v>197523.58</v>
      </c>
      <c r="G21" s="26">
        <f t="shared" si="3"/>
        <v>371123.32999999996</v>
      </c>
      <c r="H21" s="24">
        <v>-712859.14</v>
      </c>
      <c r="I21" s="24">
        <v>3000000</v>
      </c>
      <c r="J21" s="24">
        <v>0</v>
      </c>
      <c r="K21" s="24">
        <v>0</v>
      </c>
      <c r="L21" s="24">
        <v>32124239.25</v>
      </c>
    </row>
    <row r="22" spans="1:12" ht="13.5" x14ac:dyDescent="0.15">
      <c r="A22" s="1">
        <v>17</v>
      </c>
      <c r="B22" s="23" t="s">
        <v>36</v>
      </c>
      <c r="C22" s="24">
        <v>803189.36</v>
      </c>
      <c r="D22" s="24">
        <v>1882.34</v>
      </c>
      <c r="E22" s="24">
        <v>4015.95</v>
      </c>
      <c r="F22" s="24">
        <v>1539.45</v>
      </c>
      <c r="G22" s="26">
        <f>SUM(D22:F22)</f>
        <v>7437.74</v>
      </c>
      <c r="H22" s="24">
        <v>0</v>
      </c>
      <c r="I22" s="24">
        <v>0</v>
      </c>
      <c r="J22" s="24">
        <v>0</v>
      </c>
      <c r="K22" s="24">
        <v>0</v>
      </c>
      <c r="L22" s="24">
        <v>801307.02</v>
      </c>
    </row>
    <row r="23" spans="1:12" x14ac:dyDescent="0.15">
      <c r="A23" s="1">
        <v>18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2" customFormat="1" x14ac:dyDescent="0.15">
      <c r="A24" s="1">
        <v>19</v>
      </c>
      <c r="B24" s="21" t="s">
        <v>37</v>
      </c>
      <c r="C24" s="22">
        <f t="shared" ref="C24:L24" si="4">SUM(C25:C25)</f>
        <v>46915818.769999996</v>
      </c>
      <c r="D24" s="22">
        <f t="shared" si="4"/>
        <v>1607053.44</v>
      </c>
      <c r="E24" s="22">
        <f t="shared" si="4"/>
        <v>197746.25</v>
      </c>
      <c r="F24" s="22">
        <f t="shared" si="4"/>
        <v>0</v>
      </c>
      <c r="G24" s="22">
        <f t="shared" si="4"/>
        <v>1804799.69</v>
      </c>
      <c r="H24" s="22">
        <f t="shared" si="4"/>
        <v>0</v>
      </c>
      <c r="I24" s="22">
        <f t="shared" si="4"/>
        <v>0</v>
      </c>
      <c r="J24" s="22">
        <f t="shared" si="4"/>
        <v>83067.98</v>
      </c>
      <c r="K24" s="22">
        <f t="shared" si="4"/>
        <v>0</v>
      </c>
      <c r="L24" s="25">
        <f t="shared" si="4"/>
        <v>45391833.310000002</v>
      </c>
    </row>
    <row r="25" spans="1:12" x14ac:dyDescent="0.15">
      <c r="A25" s="1">
        <v>20</v>
      </c>
      <c r="B25" s="23" t="s">
        <v>38</v>
      </c>
      <c r="C25" s="24">
        <v>46915818.769999996</v>
      </c>
      <c r="D25" s="24">
        <v>1607053.44</v>
      </c>
      <c r="E25" s="24">
        <v>197746.25</v>
      </c>
      <c r="F25" s="24">
        <v>0</v>
      </c>
      <c r="G25" s="26">
        <f>SUM(D25:F25)</f>
        <v>1804799.69</v>
      </c>
      <c r="H25" s="24">
        <v>0</v>
      </c>
      <c r="I25" s="24">
        <v>0</v>
      </c>
      <c r="J25" s="24">
        <v>83067.98</v>
      </c>
      <c r="K25" s="24">
        <v>0</v>
      </c>
      <c r="L25" s="24">
        <v>45391833.310000002</v>
      </c>
    </row>
    <row r="26" spans="1:12" x14ac:dyDescent="0.15">
      <c r="A26" s="1">
        <v>21</v>
      </c>
      <c r="B26" s="23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x14ac:dyDescent="0.15">
      <c r="A27" s="1">
        <v>22</v>
      </c>
      <c r="B27" s="21" t="s">
        <v>39</v>
      </c>
      <c r="C27" s="22">
        <f t="shared" ref="C27:L27" si="5">SUM(C28:C29)</f>
        <v>191250000.05000001</v>
      </c>
      <c r="D27" s="22">
        <f t="shared" si="5"/>
        <v>2583333.33</v>
      </c>
      <c r="E27" s="22">
        <f t="shared" si="5"/>
        <v>520238.98</v>
      </c>
      <c r="F27" s="22">
        <f t="shared" si="5"/>
        <v>0</v>
      </c>
      <c r="G27" s="25">
        <f>SUM(G28:G29)</f>
        <v>3103572.3100000005</v>
      </c>
      <c r="H27" s="22">
        <f t="shared" si="5"/>
        <v>0</v>
      </c>
      <c r="I27" s="22">
        <f t="shared" si="5"/>
        <v>0</v>
      </c>
      <c r="J27" s="22">
        <f t="shared" si="5"/>
        <v>0</v>
      </c>
      <c r="K27" s="22">
        <f t="shared" si="5"/>
        <v>0</v>
      </c>
      <c r="L27" s="25">
        <f t="shared" si="5"/>
        <v>188666666.72</v>
      </c>
    </row>
    <row r="28" spans="1:12" x14ac:dyDescent="0.15">
      <c r="A28" s="1">
        <v>23</v>
      </c>
      <c r="B28" s="23" t="s">
        <v>40</v>
      </c>
      <c r="C28" s="26">
        <v>22500000</v>
      </c>
      <c r="D28" s="24">
        <v>500000</v>
      </c>
      <c r="E28" s="26">
        <v>59315.53</v>
      </c>
      <c r="F28" s="26">
        <v>0</v>
      </c>
      <c r="G28" s="26">
        <f>SUM(D28:F28)</f>
        <v>559315.53</v>
      </c>
      <c r="H28" s="26">
        <v>0</v>
      </c>
      <c r="I28" s="26">
        <v>0</v>
      </c>
      <c r="J28" s="26">
        <v>0</v>
      </c>
      <c r="K28" s="26">
        <v>0</v>
      </c>
      <c r="L28" s="24">
        <v>22000000</v>
      </c>
    </row>
    <row r="29" spans="1:12" x14ac:dyDescent="0.15">
      <c r="A29" s="1">
        <v>24</v>
      </c>
      <c r="B29" s="23" t="s">
        <v>41</v>
      </c>
      <c r="C29" s="26">
        <v>168750000.05000001</v>
      </c>
      <c r="D29" s="24">
        <v>2083333.33</v>
      </c>
      <c r="E29" s="26">
        <v>460923.45</v>
      </c>
      <c r="F29" s="26">
        <v>0</v>
      </c>
      <c r="G29" s="26">
        <f>SUM(D29:F29)</f>
        <v>2544256.7800000003</v>
      </c>
      <c r="H29" s="26">
        <v>0</v>
      </c>
      <c r="I29" s="26">
        <v>0</v>
      </c>
      <c r="J29" s="26">
        <v>0</v>
      </c>
      <c r="K29" s="26">
        <v>0</v>
      </c>
      <c r="L29" s="24">
        <v>166666666.72</v>
      </c>
    </row>
    <row r="30" spans="1:12" x14ac:dyDescent="0.15">
      <c r="A30" s="1">
        <v>25</v>
      </c>
      <c r="B30" s="23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s="30" customFormat="1" x14ac:dyDescent="0.15">
      <c r="A31" s="1">
        <v>26</v>
      </c>
      <c r="B31" s="29" t="s">
        <v>42</v>
      </c>
      <c r="C31" s="22">
        <f t="shared" ref="C31:L31" si="6">SUM(C32:C32)</f>
        <v>500000000</v>
      </c>
      <c r="D31" s="22">
        <f t="shared" si="6"/>
        <v>5952380.9500000002</v>
      </c>
      <c r="E31" s="22">
        <f t="shared" si="6"/>
        <v>1056309.24</v>
      </c>
      <c r="F31" s="22">
        <f t="shared" si="6"/>
        <v>0</v>
      </c>
      <c r="G31" s="22">
        <f>SUM(G32:G32)</f>
        <v>7008690.1900000004</v>
      </c>
      <c r="H31" s="22">
        <f t="shared" si="6"/>
        <v>0</v>
      </c>
      <c r="I31" s="22">
        <f t="shared" si="6"/>
        <v>0</v>
      </c>
      <c r="J31" s="22">
        <f t="shared" si="6"/>
        <v>0</v>
      </c>
      <c r="K31" s="22">
        <f t="shared" si="6"/>
        <v>0</v>
      </c>
      <c r="L31" s="25">
        <f t="shared" si="6"/>
        <v>494047619.04999995</v>
      </c>
    </row>
    <row r="32" spans="1:12" s="30" customFormat="1" ht="13.5" x14ac:dyDescent="0.15">
      <c r="A32" s="1">
        <v>27</v>
      </c>
      <c r="B32" s="23" t="s">
        <v>43</v>
      </c>
      <c r="C32" s="26">
        <v>500000000</v>
      </c>
      <c r="D32" s="24">
        <v>5952380.9500000002</v>
      </c>
      <c r="E32" s="26">
        <v>1056309.24</v>
      </c>
      <c r="F32" s="26">
        <v>0</v>
      </c>
      <c r="G32" s="26">
        <f>SUM(D32:F32)</f>
        <v>7008690.1900000004</v>
      </c>
      <c r="H32" s="26">
        <v>0</v>
      </c>
      <c r="I32" s="26">
        <v>0</v>
      </c>
      <c r="J32" s="26">
        <v>0</v>
      </c>
      <c r="K32" s="26">
        <v>0</v>
      </c>
      <c r="L32" s="24">
        <v>494047619.04999995</v>
      </c>
    </row>
    <row r="33" spans="1:12" x14ac:dyDescent="0.15">
      <c r="A33" s="1">
        <v>28</v>
      </c>
      <c r="B33" s="23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s="2" customFormat="1" x14ac:dyDescent="0.15">
      <c r="A34" s="1">
        <v>29</v>
      </c>
      <c r="B34" s="21" t="s">
        <v>44</v>
      </c>
      <c r="C34" s="22">
        <f>SUM(C35:C38)</f>
        <v>102077930.36</v>
      </c>
      <c r="D34" s="22">
        <f t="shared" ref="D34:L34" si="7">SUM(D35:D38)</f>
        <v>215719.02</v>
      </c>
      <c r="E34" s="22">
        <f t="shared" si="7"/>
        <v>138685.75</v>
      </c>
      <c r="F34" s="22">
        <f t="shared" si="7"/>
        <v>0</v>
      </c>
      <c r="G34" s="31">
        <f>SUM(G35:G38)</f>
        <v>354404.77</v>
      </c>
      <c r="H34" s="22">
        <f t="shared" si="7"/>
        <v>-19178.75</v>
      </c>
      <c r="I34" s="22">
        <f t="shared" si="7"/>
        <v>0</v>
      </c>
      <c r="J34" s="22">
        <f t="shared" si="7"/>
        <v>0</v>
      </c>
      <c r="K34" s="22">
        <f t="shared" si="7"/>
        <v>0</v>
      </c>
      <c r="L34" s="25">
        <f t="shared" si="7"/>
        <v>101843032.59</v>
      </c>
    </row>
    <row r="35" spans="1:12" ht="13.5" x14ac:dyDescent="0.15">
      <c r="A35" s="1">
        <v>30</v>
      </c>
      <c r="B35" s="32" t="s">
        <v>45</v>
      </c>
      <c r="C35" s="33">
        <v>48208404.109999999</v>
      </c>
      <c r="D35" s="33">
        <v>0</v>
      </c>
      <c r="E35" s="33">
        <v>0</v>
      </c>
      <c r="F35" s="33">
        <v>0</v>
      </c>
      <c r="G35" s="26">
        <f>SUM(D35:F35)</f>
        <v>0</v>
      </c>
      <c r="H35" s="33">
        <v>67389.289999999994</v>
      </c>
      <c r="I35" s="33">
        <v>0</v>
      </c>
      <c r="J35" s="33">
        <v>0</v>
      </c>
      <c r="K35" s="33">
        <v>0</v>
      </c>
      <c r="L35" s="24">
        <v>48275793.399999999</v>
      </c>
    </row>
    <row r="36" spans="1:12" x14ac:dyDescent="0.15">
      <c r="A36" s="1">
        <v>31</v>
      </c>
      <c r="B36" s="32" t="s">
        <v>46</v>
      </c>
      <c r="C36" s="33">
        <v>0</v>
      </c>
      <c r="D36" s="33">
        <v>0</v>
      </c>
      <c r="E36" s="33">
        <v>0</v>
      </c>
      <c r="F36" s="33">
        <v>0</v>
      </c>
      <c r="G36" s="26">
        <f>SUM(D36:F36)</f>
        <v>0</v>
      </c>
      <c r="H36" s="33">
        <v>0</v>
      </c>
      <c r="I36" s="33">
        <v>0</v>
      </c>
      <c r="J36" s="33">
        <v>0</v>
      </c>
      <c r="K36" s="33">
        <v>0</v>
      </c>
      <c r="L36" s="24">
        <v>0</v>
      </c>
    </row>
    <row r="37" spans="1:12" x14ac:dyDescent="0.15">
      <c r="A37" s="1">
        <v>32</v>
      </c>
      <c r="B37" s="23" t="s">
        <v>47</v>
      </c>
      <c r="C37" s="33">
        <v>53869526.25</v>
      </c>
      <c r="D37" s="33">
        <v>215719.02</v>
      </c>
      <c r="E37" s="33">
        <v>138685.75</v>
      </c>
      <c r="F37" s="33">
        <v>0</v>
      </c>
      <c r="G37" s="26">
        <f>SUM(D37:F37)</f>
        <v>354404.77</v>
      </c>
      <c r="H37" s="33">
        <v>-86568.04</v>
      </c>
      <c r="I37" s="33">
        <v>0</v>
      </c>
      <c r="J37" s="33">
        <v>0</v>
      </c>
      <c r="K37" s="33">
        <v>0</v>
      </c>
      <c r="L37" s="24">
        <v>53567239.190000005</v>
      </c>
    </row>
    <row r="38" spans="1:12" x14ac:dyDescent="0.15">
      <c r="A38" s="1">
        <v>33</v>
      </c>
      <c r="B38" s="32"/>
      <c r="C38" s="33"/>
      <c r="D38" s="33">
        <v>0</v>
      </c>
      <c r="E38" s="33">
        <v>0</v>
      </c>
      <c r="F38" s="33">
        <v>0</v>
      </c>
      <c r="G38" s="26">
        <f>SUM(D38:F38)</f>
        <v>0</v>
      </c>
      <c r="H38" s="33">
        <v>0</v>
      </c>
      <c r="I38" s="33">
        <v>0</v>
      </c>
      <c r="J38" s="33">
        <v>0</v>
      </c>
      <c r="K38" s="33">
        <v>0</v>
      </c>
      <c r="L38" s="24">
        <v>0</v>
      </c>
    </row>
    <row r="39" spans="1:12" x14ac:dyDescent="0.15">
      <c r="A39" s="1">
        <v>34</v>
      </c>
      <c r="B39" s="2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s="2" customFormat="1" x14ac:dyDescent="0.15">
      <c r="A40" s="1">
        <v>35</v>
      </c>
      <c r="B40" s="21" t="s">
        <v>48</v>
      </c>
      <c r="C40" s="34">
        <f t="shared" ref="C40:L40" si="8">C42</f>
        <v>498791136.5</v>
      </c>
      <c r="D40" s="34">
        <f t="shared" si="8"/>
        <v>14980668.08</v>
      </c>
      <c r="E40" s="34">
        <f t="shared" si="8"/>
        <v>1458372.12</v>
      </c>
      <c r="F40" s="34">
        <f t="shared" si="8"/>
        <v>0</v>
      </c>
      <c r="G40" s="34">
        <f t="shared" si="8"/>
        <v>16439040.199999999</v>
      </c>
      <c r="H40" s="34">
        <f t="shared" si="8"/>
        <v>-12290572.710000001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5">
        <f t="shared" si="8"/>
        <v>471519895.71000004</v>
      </c>
    </row>
    <row r="41" spans="1:12" s="2" customFormat="1" x14ac:dyDescent="0.15">
      <c r="A41" s="1">
        <v>36</v>
      </c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s="2" customFormat="1" x14ac:dyDescent="0.15">
      <c r="A42" s="1">
        <v>37</v>
      </c>
      <c r="B42" s="21" t="s">
        <v>49</v>
      </c>
      <c r="C42" s="22">
        <f t="shared" ref="C42:L42" si="9">SUM(C43:C46)</f>
        <v>498791136.5</v>
      </c>
      <c r="D42" s="22">
        <f t="shared" si="9"/>
        <v>14980668.08</v>
      </c>
      <c r="E42" s="22">
        <f t="shared" si="9"/>
        <v>1458372.12</v>
      </c>
      <c r="F42" s="22">
        <f t="shared" si="9"/>
        <v>0</v>
      </c>
      <c r="G42" s="22">
        <f t="shared" si="9"/>
        <v>16439040.199999999</v>
      </c>
      <c r="H42" s="22">
        <f t="shared" si="9"/>
        <v>-12290572.710000001</v>
      </c>
      <c r="I42" s="22">
        <f t="shared" si="9"/>
        <v>0</v>
      </c>
      <c r="J42" s="22">
        <f t="shared" si="9"/>
        <v>0</v>
      </c>
      <c r="K42" s="22">
        <f t="shared" si="9"/>
        <v>0</v>
      </c>
      <c r="L42" s="22">
        <f t="shared" si="9"/>
        <v>471519895.71000004</v>
      </c>
    </row>
    <row r="43" spans="1:12" x14ac:dyDescent="0.15">
      <c r="A43" s="1">
        <v>38</v>
      </c>
      <c r="B43" s="23" t="s">
        <v>50</v>
      </c>
      <c r="C43" s="24">
        <v>0</v>
      </c>
      <c r="D43" s="24">
        <v>0</v>
      </c>
      <c r="E43" s="24">
        <v>0</v>
      </c>
      <c r="F43" s="24">
        <v>0</v>
      </c>
      <c r="G43" s="26">
        <f>SUM(D43:F43)</f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</row>
    <row r="44" spans="1:12" x14ac:dyDescent="0.15">
      <c r="A44" s="1">
        <v>39</v>
      </c>
      <c r="B44" s="23" t="s">
        <v>51</v>
      </c>
      <c r="C44" s="24">
        <v>54109778.740000002</v>
      </c>
      <c r="D44" s="24">
        <v>0</v>
      </c>
      <c r="E44" s="24">
        <v>0</v>
      </c>
      <c r="F44" s="24">
        <v>0</v>
      </c>
      <c r="G44" s="26">
        <f>SUM(D44:F44)</f>
        <v>0</v>
      </c>
      <c r="H44" s="24">
        <v>-1370073.36</v>
      </c>
      <c r="I44" s="24">
        <v>0</v>
      </c>
      <c r="J44" s="24">
        <v>0</v>
      </c>
      <c r="K44" s="24">
        <v>0</v>
      </c>
      <c r="L44" s="24">
        <v>52739705.380000003</v>
      </c>
    </row>
    <row r="45" spans="1:12" x14ac:dyDescent="0.15">
      <c r="A45" s="1">
        <v>40</v>
      </c>
      <c r="B45" s="23" t="s">
        <v>52</v>
      </c>
      <c r="C45" s="24">
        <v>270397536.37</v>
      </c>
      <c r="D45" s="24">
        <v>14980668.08</v>
      </c>
      <c r="E45" s="24">
        <v>1458372.12</v>
      </c>
      <c r="F45" s="24">
        <v>0</v>
      </c>
      <c r="G45" s="26">
        <f>SUM(D45:F45)</f>
        <v>16439040.199999999</v>
      </c>
      <c r="H45" s="24">
        <v>-6507588.6699999999</v>
      </c>
      <c r="I45" s="24">
        <v>0</v>
      </c>
      <c r="J45" s="24">
        <v>0</v>
      </c>
      <c r="K45" s="24">
        <v>0</v>
      </c>
      <c r="L45" s="24">
        <v>248909279.62</v>
      </c>
    </row>
    <row r="46" spans="1:12" ht="13.5" x14ac:dyDescent="0.15">
      <c r="A46" s="1">
        <v>41</v>
      </c>
      <c r="B46" s="23" t="s">
        <v>53</v>
      </c>
      <c r="C46" s="24">
        <v>174283821.38999999</v>
      </c>
      <c r="D46" s="24">
        <v>0</v>
      </c>
      <c r="E46" s="24">
        <v>0</v>
      </c>
      <c r="F46" s="24">
        <v>0</v>
      </c>
      <c r="G46" s="26">
        <f>SUM(D46:F46)</f>
        <v>0</v>
      </c>
      <c r="H46" s="24">
        <v>-4412910.68</v>
      </c>
      <c r="I46" s="24">
        <v>0</v>
      </c>
      <c r="J46" s="24">
        <v>0</v>
      </c>
      <c r="K46" s="24">
        <v>0</v>
      </c>
      <c r="L46" s="24">
        <v>169870910.71000001</v>
      </c>
    </row>
    <row r="47" spans="1:12" ht="13.5" thickBot="1" x14ac:dyDescent="0.2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s="2" customFormat="1" ht="25.15" customHeight="1" thickBot="1" x14ac:dyDescent="0.2">
      <c r="B48" s="36" t="s">
        <v>11</v>
      </c>
      <c r="C48" s="37">
        <f>C11+C40</f>
        <v>27822718501.599998</v>
      </c>
      <c r="D48" s="37">
        <f>D11+D40</f>
        <v>32124869.509999998</v>
      </c>
      <c r="E48" s="37">
        <f>E11+E40</f>
        <v>4250264.9000000004</v>
      </c>
      <c r="F48" s="37">
        <f>F11+F40</f>
        <v>524778.46</v>
      </c>
      <c r="G48" s="37">
        <f>G40+G11</f>
        <v>36899912.870000005</v>
      </c>
      <c r="H48" s="37">
        <f>H40+H11</f>
        <v>23629487.290000007</v>
      </c>
      <c r="I48" s="37">
        <f>I40+I11</f>
        <v>3000000</v>
      </c>
      <c r="J48" s="37">
        <f>J40+J11</f>
        <v>993521.62</v>
      </c>
      <c r="K48" s="37">
        <f>K40+K11</f>
        <v>56044.510000000009</v>
      </c>
      <c r="L48" s="37">
        <f>L11+L40</f>
        <v>27818160596.489998</v>
      </c>
    </row>
    <row r="49" spans="1:12" x14ac:dyDescent="0.15">
      <c r="I49" s="1"/>
    </row>
    <row r="50" spans="1:12" x14ac:dyDescent="0.15">
      <c r="D50" s="2"/>
      <c r="F50" s="2"/>
      <c r="H50" s="2"/>
      <c r="I50" s="1"/>
      <c r="J50" s="2"/>
      <c r="L50" s="2"/>
    </row>
    <row r="51" spans="1:12" ht="18.75" x14ac:dyDescent="0.15">
      <c r="B51" s="48" t="s">
        <v>54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x14ac:dyDescent="0.15">
      <c r="B52" s="5"/>
      <c r="C52" s="6"/>
      <c r="D52" s="6"/>
      <c r="E52" s="6"/>
      <c r="F52" s="6"/>
      <c r="G52" s="6"/>
      <c r="H52" s="6"/>
      <c r="I52" s="6"/>
      <c r="J52" s="4"/>
      <c r="K52" s="4"/>
      <c r="L52" s="6"/>
    </row>
    <row r="53" spans="1:12" ht="18" x14ac:dyDescent="0.15">
      <c r="B53" s="5"/>
      <c r="C53" s="2"/>
      <c r="D53" s="2"/>
      <c r="G53" s="3"/>
      <c r="H53" s="3"/>
      <c r="I53" s="4"/>
      <c r="J53" s="4"/>
      <c r="K53" s="3"/>
      <c r="L53" s="7"/>
    </row>
    <row r="54" spans="1:12" ht="13.5" thickBot="1" x14ac:dyDescent="0.2">
      <c r="B54" s="8"/>
      <c r="C54" s="9"/>
      <c r="D54" s="9"/>
      <c r="E54" s="9"/>
      <c r="F54" s="9"/>
      <c r="G54" s="2"/>
      <c r="H54" s="16"/>
      <c r="I54" s="9"/>
      <c r="J54" s="4"/>
      <c r="K54" s="4"/>
      <c r="L54" s="9" t="s">
        <v>1</v>
      </c>
    </row>
    <row r="55" spans="1:12" ht="13.5" thickBot="1" x14ac:dyDescent="0.2">
      <c r="A55" s="1">
        <v>1</v>
      </c>
      <c r="B55" s="49" t="s">
        <v>2</v>
      </c>
      <c r="C55" s="52" t="s">
        <v>3</v>
      </c>
      <c r="D55" s="54" t="s">
        <v>4</v>
      </c>
      <c r="E55" s="55"/>
      <c r="F55" s="55"/>
      <c r="G55" s="56"/>
      <c r="H55" s="60" t="s">
        <v>5</v>
      </c>
      <c r="I55" s="61"/>
      <c r="J55" s="61"/>
      <c r="K55" s="61"/>
      <c r="L55" s="52" t="s">
        <v>3</v>
      </c>
    </row>
    <row r="56" spans="1:12" ht="13.5" thickBot="1" x14ac:dyDescent="0.2">
      <c r="A56" s="1">
        <v>2</v>
      </c>
      <c r="B56" s="50"/>
      <c r="C56" s="53"/>
      <c r="D56" s="57"/>
      <c r="E56" s="58"/>
      <c r="F56" s="58"/>
      <c r="G56" s="59"/>
      <c r="H56" s="57" t="s">
        <v>6</v>
      </c>
      <c r="I56" s="58"/>
      <c r="J56" s="59"/>
      <c r="K56" s="12" t="s">
        <v>7</v>
      </c>
      <c r="L56" s="53"/>
    </row>
    <row r="57" spans="1:12" ht="45.75" thickBot="1" x14ac:dyDescent="0.2">
      <c r="A57" s="1">
        <v>3</v>
      </c>
      <c r="B57" s="50"/>
      <c r="C57" s="13">
        <v>43830</v>
      </c>
      <c r="D57" s="14" t="s">
        <v>8</v>
      </c>
      <c r="E57" s="14" t="s">
        <v>9</v>
      </c>
      <c r="F57" s="14" t="s">
        <v>10</v>
      </c>
      <c r="G57" s="14" t="s">
        <v>11</v>
      </c>
      <c r="H57" s="12" t="s">
        <v>12</v>
      </c>
      <c r="I57" s="12" t="s">
        <v>55</v>
      </c>
      <c r="J57" s="12" t="s">
        <v>56</v>
      </c>
      <c r="K57" s="12" t="s">
        <v>57</v>
      </c>
      <c r="L57" s="13">
        <v>44196</v>
      </c>
    </row>
    <row r="58" spans="1:12" ht="13.5" thickBot="1" x14ac:dyDescent="0.2">
      <c r="A58" s="1">
        <v>4</v>
      </c>
      <c r="B58" s="51"/>
      <c r="C58" s="17" t="s">
        <v>16</v>
      </c>
      <c r="D58" s="17" t="s">
        <v>17</v>
      </c>
      <c r="E58" s="17" t="s">
        <v>18</v>
      </c>
      <c r="F58" s="17" t="s">
        <v>19</v>
      </c>
      <c r="G58" s="17" t="s">
        <v>20</v>
      </c>
      <c r="H58" s="12" t="s">
        <v>21</v>
      </c>
      <c r="I58" s="12" t="s">
        <v>22</v>
      </c>
      <c r="J58" s="12" t="s">
        <v>23</v>
      </c>
      <c r="K58" s="12" t="s">
        <v>24</v>
      </c>
      <c r="L58" s="17" t="s">
        <v>25</v>
      </c>
    </row>
    <row r="59" spans="1:12" x14ac:dyDescent="0.15">
      <c r="A59" s="1">
        <v>5</v>
      </c>
      <c r="B59" s="18"/>
      <c r="C59" s="19" t="s">
        <v>26</v>
      </c>
      <c r="D59" s="20"/>
      <c r="E59" s="20"/>
      <c r="F59" s="20"/>
      <c r="G59" s="20"/>
      <c r="H59" s="20"/>
      <c r="I59" s="20"/>
      <c r="J59" s="20"/>
      <c r="K59" s="20"/>
      <c r="L59" s="20"/>
    </row>
    <row r="60" spans="1:12" x14ac:dyDescent="0.15">
      <c r="A60" s="1">
        <v>6</v>
      </c>
      <c r="B60" s="21" t="s">
        <v>27</v>
      </c>
      <c r="C60" s="22">
        <f t="shared" ref="C60:L60" si="10">C62+C67+C73+C76+C80+C83</f>
        <v>27009409860.920002</v>
      </c>
      <c r="D60" s="22">
        <f t="shared" si="10"/>
        <v>610140587.46000004</v>
      </c>
      <c r="E60" s="22">
        <f t="shared" si="10"/>
        <v>297442866.99999994</v>
      </c>
      <c r="F60" s="22">
        <f t="shared" si="10"/>
        <v>3805143.75</v>
      </c>
      <c r="G60" s="22">
        <f t="shared" si="10"/>
        <v>911388598.20999992</v>
      </c>
      <c r="H60" s="22">
        <f t="shared" si="10"/>
        <v>597366217.05000019</v>
      </c>
      <c r="I60" s="22">
        <f t="shared" si="10"/>
        <v>338960960.88</v>
      </c>
      <c r="J60" s="22">
        <f t="shared" si="10"/>
        <v>11242580.289999999</v>
      </c>
      <c r="K60" s="22">
        <f t="shared" si="10"/>
        <v>198330.90000000005</v>
      </c>
      <c r="L60" s="22">
        <f t="shared" si="10"/>
        <v>27346640700.780003</v>
      </c>
    </row>
    <row r="61" spans="1:12" x14ac:dyDescent="0.15">
      <c r="A61" s="1">
        <v>7</v>
      </c>
      <c r="B61" s="23"/>
      <c r="C61" s="24">
        <v>0</v>
      </c>
      <c r="D61" s="24"/>
      <c r="E61" s="24"/>
      <c r="F61" s="24"/>
      <c r="G61" s="24"/>
      <c r="H61" s="24"/>
      <c r="I61" s="24"/>
      <c r="J61" s="24"/>
      <c r="K61" s="24"/>
      <c r="L61" s="24"/>
    </row>
    <row r="62" spans="1:12" x14ac:dyDescent="0.15">
      <c r="A62" s="1">
        <v>8</v>
      </c>
      <c r="B62" s="21" t="s">
        <v>28</v>
      </c>
      <c r="C62" s="22">
        <f>SUM(C63:C65)</f>
        <v>26363927338.900002</v>
      </c>
      <c r="D62" s="22">
        <f t="shared" ref="D62:K62" si="11">SUM(D63:D65)</f>
        <v>540321347.39999998</v>
      </c>
      <c r="E62" s="22">
        <f t="shared" si="11"/>
        <v>266932831.16</v>
      </c>
      <c r="F62" s="22">
        <f t="shared" si="11"/>
        <v>2577632.4099999997</v>
      </c>
      <c r="G62" s="22">
        <f>SUM(G63:G65)</f>
        <v>809831810.97000003</v>
      </c>
      <c r="H62" s="22">
        <f t="shared" si="11"/>
        <v>572654800.38000011</v>
      </c>
      <c r="I62" s="22">
        <f t="shared" si="11"/>
        <v>0</v>
      </c>
      <c r="J62" s="22">
        <f t="shared" si="11"/>
        <v>10924182.26</v>
      </c>
      <c r="K62" s="22">
        <f t="shared" si="11"/>
        <v>198330.90000000005</v>
      </c>
      <c r="L62" s="22">
        <f>SUM(L63:L65)</f>
        <v>26406986643.240002</v>
      </c>
    </row>
    <row r="63" spans="1:12" x14ac:dyDescent="0.15">
      <c r="A63" s="1">
        <v>9</v>
      </c>
      <c r="B63" s="23" t="s">
        <v>29</v>
      </c>
      <c r="C63" s="24">
        <v>54409218.349999994</v>
      </c>
      <c r="D63" s="24">
        <v>0</v>
      </c>
      <c r="E63" s="24">
        <v>3267946.9699999997</v>
      </c>
      <c r="F63" s="24">
        <v>144756.74</v>
      </c>
      <c r="G63" s="26">
        <f>SUM(D63:F63)</f>
        <v>3412703.71</v>
      </c>
      <c r="H63" s="24">
        <v>15739486.589999994</v>
      </c>
      <c r="I63" s="24">
        <v>0</v>
      </c>
      <c r="J63" s="24">
        <v>0</v>
      </c>
      <c r="K63" s="24">
        <v>0</v>
      </c>
      <c r="L63" s="24">
        <f>C63-D63+H63+I63+J63-K63</f>
        <v>70148704.939999983</v>
      </c>
    </row>
    <row r="64" spans="1:12" x14ac:dyDescent="0.15">
      <c r="A64" s="1">
        <v>10</v>
      </c>
      <c r="B64" s="23" t="s">
        <v>30</v>
      </c>
      <c r="C64" s="24">
        <v>390182738.67000002</v>
      </c>
      <c r="D64" s="24">
        <v>35526271.719999999</v>
      </c>
      <c r="E64" s="24">
        <v>3410604.1900000004</v>
      </c>
      <c r="F64" s="24">
        <v>377302.43000000005</v>
      </c>
      <c r="G64" s="26">
        <f t="shared" ref="G64:G65" si="12">SUM(D64:F64)</f>
        <v>39314178.339999996</v>
      </c>
      <c r="H64" s="24">
        <v>-0.02</v>
      </c>
      <c r="I64" s="24">
        <v>0</v>
      </c>
      <c r="J64" s="24">
        <v>10924182.26</v>
      </c>
      <c r="K64" s="24">
        <v>198330.90000000005</v>
      </c>
      <c r="L64" s="24">
        <f t="shared" ref="L64:L65" si="13">C64-D64+H64+I64+J64-K64</f>
        <v>365382318.29000008</v>
      </c>
    </row>
    <row r="65" spans="1:12" x14ac:dyDescent="0.15">
      <c r="A65" s="1">
        <v>11</v>
      </c>
      <c r="B65" s="23" t="s">
        <v>31</v>
      </c>
      <c r="C65" s="24">
        <v>25919335381.880001</v>
      </c>
      <c r="D65" s="24">
        <v>504795075.68000001</v>
      </c>
      <c r="E65" s="24">
        <v>260254280</v>
      </c>
      <c r="F65" s="24">
        <v>2055573.2399999998</v>
      </c>
      <c r="G65" s="26">
        <f t="shared" si="12"/>
        <v>767104928.92000008</v>
      </c>
      <c r="H65" s="24">
        <v>556915313.81000006</v>
      </c>
      <c r="I65" s="24">
        <v>0</v>
      </c>
      <c r="J65" s="24">
        <v>0</v>
      </c>
      <c r="K65" s="24">
        <v>0</v>
      </c>
      <c r="L65" s="24">
        <f t="shared" si="13"/>
        <v>25971455620.010002</v>
      </c>
    </row>
    <row r="66" spans="1:12" x14ac:dyDescent="0.15">
      <c r="A66" s="1">
        <v>12</v>
      </c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x14ac:dyDescent="0.15">
      <c r="A67" s="1">
        <v>13</v>
      </c>
      <c r="B67" s="21" t="s">
        <v>32</v>
      </c>
      <c r="C67" s="22">
        <f>SUM(C68:C71)</f>
        <v>76762182.909999996</v>
      </c>
      <c r="D67" s="22">
        <f t="shared" ref="D67:J67" si="14">SUM(D68:D71)</f>
        <v>8299112.9099999992</v>
      </c>
      <c r="E67" s="22">
        <f t="shared" si="14"/>
        <v>1963873.3099999998</v>
      </c>
      <c r="F67" s="22">
        <f t="shared" si="14"/>
        <v>668781.17999999993</v>
      </c>
      <c r="G67" s="22">
        <f t="shared" si="14"/>
        <v>10931767.4</v>
      </c>
      <c r="H67" s="22">
        <f t="shared" si="14"/>
        <v>24597064.580000002</v>
      </c>
      <c r="I67" s="22">
        <f t="shared" si="14"/>
        <v>16644771.289999999</v>
      </c>
      <c r="J67" s="22">
        <f t="shared" si="14"/>
        <v>0</v>
      </c>
      <c r="K67" s="22">
        <f>SUM(K68:K71)</f>
        <v>0</v>
      </c>
      <c r="L67" s="22">
        <f>SUM(L68:L71)</f>
        <v>109704905.86999999</v>
      </c>
    </row>
    <row r="68" spans="1:12" x14ac:dyDescent="0.15">
      <c r="A68" s="1">
        <v>14</v>
      </c>
      <c r="B68" s="23" t="s">
        <v>33</v>
      </c>
      <c r="C68" s="24">
        <v>27868504.699999999</v>
      </c>
      <c r="D68" s="24">
        <v>3489906.73</v>
      </c>
      <c r="E68" s="24">
        <v>640011.28</v>
      </c>
      <c r="F68" s="24">
        <v>103047.92</v>
      </c>
      <c r="G68" s="26">
        <f t="shared" ref="G68:G71" si="15">SUM(D68:F68)</f>
        <v>4232965.93</v>
      </c>
      <c r="H68" s="24">
        <v>7958671.6300000018</v>
      </c>
      <c r="I68" s="24">
        <v>0</v>
      </c>
      <c r="J68" s="24">
        <v>0</v>
      </c>
      <c r="K68" s="24">
        <v>0</v>
      </c>
      <c r="L68" s="24">
        <f t="shared" ref="L68:L71" si="16">C68-D68+H68+I68+J68-K68</f>
        <v>32337269.600000001</v>
      </c>
    </row>
    <row r="69" spans="1:12" x14ac:dyDescent="0.15">
      <c r="A69" s="1">
        <v>15</v>
      </c>
      <c r="B69" s="23" t="s">
        <v>34</v>
      </c>
      <c r="C69" s="24">
        <v>38300530.93</v>
      </c>
      <c r="D69" s="24">
        <v>4796284.62</v>
      </c>
      <c r="E69" s="24">
        <v>879586.91</v>
      </c>
      <c r="F69" s="24">
        <v>141621.89000000001</v>
      </c>
      <c r="G69" s="26">
        <f t="shared" si="15"/>
        <v>5817493.4199999999</v>
      </c>
      <c r="H69" s="24">
        <v>10937843.689999998</v>
      </c>
      <c r="I69" s="24">
        <v>0</v>
      </c>
      <c r="J69" s="24">
        <v>0</v>
      </c>
      <c r="K69" s="24">
        <v>0</v>
      </c>
      <c r="L69" s="24">
        <f t="shared" si="16"/>
        <v>44442090</v>
      </c>
    </row>
    <row r="70" spans="1:12" ht="13.5" x14ac:dyDescent="0.15">
      <c r="A70" s="1">
        <v>16</v>
      </c>
      <c r="B70" s="23" t="s">
        <v>35</v>
      </c>
      <c r="C70" s="24">
        <v>10423689.99</v>
      </c>
      <c r="D70" s="24">
        <v>0</v>
      </c>
      <c r="E70" s="24">
        <v>418282.18</v>
      </c>
      <c r="F70" s="24">
        <v>414028.89</v>
      </c>
      <c r="G70" s="26">
        <f t="shared" si="15"/>
        <v>832311.07000000007</v>
      </c>
      <c r="H70" s="24">
        <v>5700549.2600000007</v>
      </c>
      <c r="I70" s="24">
        <v>16000000</v>
      </c>
      <c r="J70" s="24">
        <v>0</v>
      </c>
      <c r="K70" s="24">
        <v>0</v>
      </c>
      <c r="L70" s="24">
        <f t="shared" si="16"/>
        <v>32124239.25</v>
      </c>
    </row>
    <row r="71" spans="1:12" ht="13.5" x14ac:dyDescent="0.15">
      <c r="A71" s="1">
        <v>17</v>
      </c>
      <c r="B71" s="23" t="s">
        <v>36</v>
      </c>
      <c r="C71" s="24">
        <v>169457.29</v>
      </c>
      <c r="D71" s="24">
        <v>12921.56</v>
      </c>
      <c r="E71" s="24">
        <v>25992.940000000002</v>
      </c>
      <c r="F71" s="24">
        <v>10082.480000000001</v>
      </c>
      <c r="G71" s="26">
        <f t="shared" si="15"/>
        <v>48996.98</v>
      </c>
      <c r="H71" s="24">
        <v>0</v>
      </c>
      <c r="I71" s="24">
        <v>644771.28999999992</v>
      </c>
      <c r="J71" s="24">
        <v>0</v>
      </c>
      <c r="K71" s="24">
        <v>0</v>
      </c>
      <c r="L71" s="24">
        <f t="shared" si="16"/>
        <v>801307.0199999999</v>
      </c>
    </row>
    <row r="72" spans="1:12" x14ac:dyDescent="0.15">
      <c r="A72" s="1">
        <v>18</v>
      </c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x14ac:dyDescent="0.15">
      <c r="A73" s="1">
        <v>19</v>
      </c>
      <c r="B73" s="21" t="s">
        <v>37</v>
      </c>
      <c r="C73" s="22">
        <f t="shared" ref="C73:L73" si="17">SUM(C74:C74)</f>
        <v>62916605.850000001</v>
      </c>
      <c r="D73" s="22">
        <f t="shared" si="17"/>
        <v>20159360.16</v>
      </c>
      <c r="E73" s="22">
        <f t="shared" si="17"/>
        <v>3493860.64</v>
      </c>
      <c r="F73" s="22">
        <f t="shared" si="17"/>
        <v>0</v>
      </c>
      <c r="G73" s="22">
        <f t="shared" si="17"/>
        <v>23653220.800000001</v>
      </c>
      <c r="H73" s="22">
        <f t="shared" si="17"/>
        <v>0</v>
      </c>
      <c r="I73" s="22">
        <f t="shared" si="17"/>
        <v>2316189.5899999961</v>
      </c>
      <c r="J73" s="22">
        <f t="shared" si="17"/>
        <v>318398.02999999991</v>
      </c>
      <c r="K73" s="22">
        <f t="shared" si="17"/>
        <v>0</v>
      </c>
      <c r="L73" s="22">
        <f t="shared" si="17"/>
        <v>45391833.309999995</v>
      </c>
    </row>
    <row r="74" spans="1:12" ht="13.5" x14ac:dyDescent="0.15">
      <c r="A74" s="1">
        <v>20</v>
      </c>
      <c r="B74" s="23" t="s">
        <v>58</v>
      </c>
      <c r="C74" s="24">
        <v>62916605.850000001</v>
      </c>
      <c r="D74" s="24">
        <v>20159360.16</v>
      </c>
      <c r="E74" s="24">
        <v>3493860.64</v>
      </c>
      <c r="F74" s="24">
        <v>0</v>
      </c>
      <c r="G74" s="26">
        <f>SUM(D74:F74)</f>
        <v>23653220.800000001</v>
      </c>
      <c r="H74" s="24">
        <v>0</v>
      </c>
      <c r="I74" s="24">
        <v>2316189.5899999961</v>
      </c>
      <c r="J74" s="24">
        <v>318398.02999999991</v>
      </c>
      <c r="K74" s="24">
        <v>0</v>
      </c>
      <c r="L74" s="24">
        <f>C74-D74+H74+I74+J74-K74</f>
        <v>45391833.309999995</v>
      </c>
    </row>
    <row r="75" spans="1:12" x14ac:dyDescent="0.15">
      <c r="A75" s="1">
        <v>21</v>
      </c>
      <c r="B75" s="23"/>
      <c r="C75" s="26"/>
      <c r="D75" s="24"/>
      <c r="E75" s="24"/>
      <c r="F75" s="24"/>
      <c r="G75" s="26"/>
      <c r="H75" s="24"/>
      <c r="I75" s="24"/>
      <c r="J75" s="24"/>
      <c r="K75" s="24"/>
      <c r="L75" s="26"/>
    </row>
    <row r="76" spans="1:12" x14ac:dyDescent="0.15">
      <c r="A76" s="1">
        <v>22</v>
      </c>
      <c r="B76" s="21" t="s">
        <v>59</v>
      </c>
      <c r="C76" s="22">
        <f>SUM(C77:C78)</f>
        <v>219666666.68000001</v>
      </c>
      <c r="D76" s="22">
        <f t="shared" ref="D76:L76" si="18">SUM(D77:D78)</f>
        <v>30999999.959999993</v>
      </c>
      <c r="E76" s="22">
        <f t="shared" si="18"/>
        <v>8529547.4500000011</v>
      </c>
      <c r="F76" s="22">
        <f t="shared" si="18"/>
        <v>0</v>
      </c>
      <c r="G76" s="22">
        <f t="shared" si="18"/>
        <v>39529547.409999996</v>
      </c>
      <c r="H76" s="22">
        <f t="shared" si="18"/>
        <v>0</v>
      </c>
      <c r="I76" s="22">
        <f t="shared" si="18"/>
        <v>0</v>
      </c>
      <c r="J76" s="22">
        <f t="shared" si="18"/>
        <v>0</v>
      </c>
      <c r="K76" s="22">
        <f t="shared" si="18"/>
        <v>0</v>
      </c>
      <c r="L76" s="22">
        <f t="shared" si="18"/>
        <v>188666666.72000003</v>
      </c>
    </row>
    <row r="77" spans="1:12" ht="13.5" x14ac:dyDescent="0.15">
      <c r="A77" s="1">
        <v>23</v>
      </c>
      <c r="B77" s="32" t="s">
        <v>60</v>
      </c>
      <c r="C77" s="24">
        <v>28000000</v>
      </c>
      <c r="D77" s="24">
        <v>6000000</v>
      </c>
      <c r="E77" s="24">
        <v>1029997.07</v>
      </c>
      <c r="F77" s="24">
        <v>0</v>
      </c>
      <c r="G77" s="26">
        <f t="shared" ref="G77:G78" si="19">SUM(D77:F77)</f>
        <v>7029997.0700000003</v>
      </c>
      <c r="H77" s="24">
        <v>0</v>
      </c>
      <c r="I77" s="24">
        <v>0</v>
      </c>
      <c r="J77" s="24">
        <v>0</v>
      </c>
      <c r="K77" s="24">
        <v>0</v>
      </c>
      <c r="L77" s="24">
        <f t="shared" ref="L77:L78" si="20">C77-D77+H77+I77+J77-K77</f>
        <v>22000000</v>
      </c>
    </row>
    <row r="78" spans="1:12" ht="13.5" x14ac:dyDescent="0.15">
      <c r="A78" s="1">
        <v>24</v>
      </c>
      <c r="B78" s="32" t="s">
        <v>61</v>
      </c>
      <c r="C78" s="24">
        <v>191666666.68000001</v>
      </c>
      <c r="D78" s="24">
        <v>24999999.959999993</v>
      </c>
      <c r="E78" s="24">
        <v>7499550.3800000018</v>
      </c>
      <c r="F78" s="24">
        <v>0</v>
      </c>
      <c r="G78" s="26">
        <f t="shared" si="19"/>
        <v>32499550.339999996</v>
      </c>
      <c r="H78" s="24">
        <v>0</v>
      </c>
      <c r="I78" s="24">
        <v>0</v>
      </c>
      <c r="J78" s="24">
        <v>0</v>
      </c>
      <c r="K78" s="24">
        <v>0</v>
      </c>
      <c r="L78" s="24">
        <f t="shared" si="20"/>
        <v>166666666.72000003</v>
      </c>
    </row>
    <row r="79" spans="1:12" x14ac:dyDescent="0.15">
      <c r="A79" s="1">
        <v>25</v>
      </c>
      <c r="B79" s="23"/>
      <c r="C79" s="26"/>
      <c r="D79" s="24"/>
      <c r="E79" s="24"/>
      <c r="F79" s="24"/>
      <c r="G79" s="26"/>
      <c r="H79" s="24"/>
      <c r="I79" s="24"/>
      <c r="J79" s="24"/>
      <c r="K79" s="24"/>
      <c r="L79" s="26"/>
    </row>
    <row r="80" spans="1:12" x14ac:dyDescent="0.15">
      <c r="A80" s="1">
        <v>26</v>
      </c>
      <c r="B80" s="29" t="s">
        <v>42</v>
      </c>
      <c r="C80" s="22">
        <f>SUM(C81:C82)</f>
        <v>180000000</v>
      </c>
      <c r="D80" s="22">
        <f t="shared" ref="D80:L80" si="21">SUM(D81:D82)</f>
        <v>5952380.9500000002</v>
      </c>
      <c r="E80" s="22">
        <f t="shared" si="21"/>
        <v>14581695.24</v>
      </c>
      <c r="F80" s="22">
        <f t="shared" si="21"/>
        <v>558730.16</v>
      </c>
      <c r="G80" s="22">
        <f t="shared" si="21"/>
        <v>21092806.350000001</v>
      </c>
      <c r="H80" s="22">
        <f t="shared" si="21"/>
        <v>0</v>
      </c>
      <c r="I80" s="22">
        <f t="shared" si="21"/>
        <v>320000000</v>
      </c>
      <c r="J80" s="22">
        <f t="shared" si="21"/>
        <v>0</v>
      </c>
      <c r="K80" s="22">
        <f t="shared" si="21"/>
        <v>0</v>
      </c>
      <c r="L80" s="22">
        <f t="shared" si="21"/>
        <v>494047619.05000001</v>
      </c>
    </row>
    <row r="81" spans="1:12" ht="13.5" x14ac:dyDescent="0.15">
      <c r="A81" s="1">
        <v>27</v>
      </c>
      <c r="B81" s="23" t="s">
        <v>43</v>
      </c>
      <c r="C81" s="24">
        <v>180000000</v>
      </c>
      <c r="D81" s="24">
        <v>5952380.9500000002</v>
      </c>
      <c r="E81" s="24">
        <v>14581695.24</v>
      </c>
      <c r="F81" s="24">
        <v>558730.16</v>
      </c>
      <c r="G81" s="26">
        <f>SUM(D81:F81)</f>
        <v>21092806.350000001</v>
      </c>
      <c r="H81" s="24">
        <v>0</v>
      </c>
      <c r="I81" s="24">
        <v>320000000</v>
      </c>
      <c r="J81" s="24">
        <v>0</v>
      </c>
      <c r="K81" s="24">
        <v>0</v>
      </c>
      <c r="L81" s="24">
        <f>C81-D81+H81+I81+J81-K81</f>
        <v>494047619.05000001</v>
      </c>
    </row>
    <row r="82" spans="1:12" x14ac:dyDescent="0.15">
      <c r="A82" s="1">
        <v>28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x14ac:dyDescent="0.15">
      <c r="A83" s="1">
        <v>29</v>
      </c>
      <c r="B83" s="21" t="s">
        <v>44</v>
      </c>
      <c r="C83" s="22">
        <f>SUM(C84:C87)</f>
        <v>106137066.58000001</v>
      </c>
      <c r="D83" s="22">
        <f t="shared" ref="D83:L83" si="22">SUM(D84:D87)</f>
        <v>4408386.08</v>
      </c>
      <c r="E83" s="22">
        <f t="shared" si="22"/>
        <v>1941059.2000000002</v>
      </c>
      <c r="F83" s="22">
        <f t="shared" si="22"/>
        <v>0</v>
      </c>
      <c r="G83" s="31">
        <f>SUM(G84:G87)</f>
        <v>6349445.2799999993</v>
      </c>
      <c r="H83" s="22">
        <f t="shared" si="22"/>
        <v>114352.09000000008</v>
      </c>
      <c r="I83" s="22">
        <f t="shared" si="22"/>
        <v>0</v>
      </c>
      <c r="J83" s="22">
        <f t="shared" si="22"/>
        <v>0</v>
      </c>
      <c r="K83" s="22">
        <f t="shared" si="22"/>
        <v>0</v>
      </c>
      <c r="L83" s="22">
        <f t="shared" si="22"/>
        <v>101843032.59</v>
      </c>
    </row>
    <row r="84" spans="1:12" ht="13.5" x14ac:dyDescent="0.15">
      <c r="A84" s="1">
        <v>30</v>
      </c>
      <c r="B84" s="32" t="s">
        <v>62</v>
      </c>
      <c r="C84" s="24">
        <v>48587601.75</v>
      </c>
      <c r="D84" s="33">
        <v>1229185.71</v>
      </c>
      <c r="E84" s="33">
        <v>207609.28</v>
      </c>
      <c r="F84" s="33">
        <v>0</v>
      </c>
      <c r="G84" s="26">
        <f t="shared" ref="G84:G86" si="23">SUM(D84:F84)</f>
        <v>1436794.99</v>
      </c>
      <c r="H84" s="33">
        <v>917377.3600000001</v>
      </c>
      <c r="I84" s="33">
        <v>0</v>
      </c>
      <c r="J84" s="33">
        <v>0</v>
      </c>
      <c r="K84" s="33">
        <v>0</v>
      </c>
      <c r="L84" s="33">
        <f t="shared" ref="L84:L86" si="24">C84-D84+H84+I84+J84-K84</f>
        <v>48275793.399999999</v>
      </c>
    </row>
    <row r="85" spans="1:12" x14ac:dyDescent="0.15">
      <c r="A85" s="1">
        <v>31</v>
      </c>
      <c r="B85" s="38" t="s">
        <v>46</v>
      </c>
      <c r="C85" s="39">
        <v>681638.35</v>
      </c>
      <c r="D85" s="39">
        <v>590572.13</v>
      </c>
      <c r="E85" s="33">
        <v>96962.36</v>
      </c>
      <c r="F85" s="39">
        <v>0</v>
      </c>
      <c r="G85" s="40">
        <f t="shared" si="23"/>
        <v>687534.49</v>
      </c>
      <c r="H85" s="39">
        <v>-91066.22</v>
      </c>
      <c r="I85" s="39">
        <v>0</v>
      </c>
      <c r="J85" s="39">
        <v>0</v>
      </c>
      <c r="K85" s="39">
        <v>0</v>
      </c>
      <c r="L85" s="39">
        <f t="shared" si="24"/>
        <v>-2.9103830456733704E-11</v>
      </c>
    </row>
    <row r="86" spans="1:12" x14ac:dyDescent="0.15">
      <c r="A86" s="1">
        <v>32</v>
      </c>
      <c r="B86" s="23" t="s">
        <v>47</v>
      </c>
      <c r="C86" s="33">
        <v>56867826.480000004</v>
      </c>
      <c r="D86" s="33">
        <v>2588628.2399999998</v>
      </c>
      <c r="E86" s="33">
        <v>1636487.56</v>
      </c>
      <c r="F86" s="33">
        <v>0</v>
      </c>
      <c r="G86" s="26">
        <f t="shared" si="23"/>
        <v>4225115.8</v>
      </c>
      <c r="H86" s="33">
        <v>-711959.05</v>
      </c>
      <c r="I86" s="33">
        <v>0</v>
      </c>
      <c r="J86" s="33">
        <v>0</v>
      </c>
      <c r="K86" s="33">
        <v>0</v>
      </c>
      <c r="L86" s="33">
        <f t="shared" si="24"/>
        <v>53567239.190000005</v>
      </c>
    </row>
    <row r="87" spans="1:12" x14ac:dyDescent="0.15">
      <c r="A87" s="1">
        <v>33</v>
      </c>
      <c r="B87" s="32"/>
      <c r="C87" s="33">
        <v>0</v>
      </c>
      <c r="D87" s="33">
        <v>0</v>
      </c>
      <c r="E87" s="33">
        <v>0</v>
      </c>
      <c r="F87" s="33">
        <v>0</v>
      </c>
      <c r="G87" s="26">
        <v>0</v>
      </c>
      <c r="H87" s="33">
        <v>0</v>
      </c>
      <c r="I87" s="33">
        <v>0</v>
      </c>
      <c r="J87" s="33">
        <v>0</v>
      </c>
      <c r="K87" s="33">
        <v>0</v>
      </c>
      <c r="L87" s="24">
        <v>0</v>
      </c>
    </row>
    <row r="88" spans="1:12" x14ac:dyDescent="0.15">
      <c r="A88" s="1">
        <v>34</v>
      </c>
      <c r="B88" s="23"/>
      <c r="C88" s="33"/>
      <c r="D88" s="33"/>
      <c r="E88" s="33"/>
      <c r="F88" s="33"/>
      <c r="G88" s="26"/>
      <c r="H88" s="33"/>
      <c r="I88" s="33"/>
      <c r="J88" s="33"/>
      <c r="K88" s="33"/>
      <c r="L88" s="33"/>
    </row>
    <row r="89" spans="1:12" x14ac:dyDescent="0.15">
      <c r="A89" s="1">
        <v>35</v>
      </c>
      <c r="B89" s="21" t="s">
        <v>48</v>
      </c>
      <c r="C89" s="34">
        <f t="shared" ref="C89:L89" si="25">C91</f>
        <v>339070316.93000001</v>
      </c>
      <c r="D89" s="34">
        <f t="shared" si="25"/>
        <v>119863348.82999998</v>
      </c>
      <c r="E89" s="34">
        <f t="shared" si="25"/>
        <v>9782624.9199999999</v>
      </c>
      <c r="F89" s="34">
        <f>F91</f>
        <v>2380958.3199999998</v>
      </c>
      <c r="G89" s="34">
        <f t="shared" si="25"/>
        <v>132026932.07000001</v>
      </c>
      <c r="H89" s="34">
        <f t="shared" si="25"/>
        <v>81077048.320000008</v>
      </c>
      <c r="I89" s="34">
        <f t="shared" si="25"/>
        <v>171235879.28999999</v>
      </c>
      <c r="J89" s="34">
        <f t="shared" si="25"/>
        <v>0</v>
      </c>
      <c r="K89" s="34">
        <f t="shared" si="25"/>
        <v>0</v>
      </c>
      <c r="L89" s="34">
        <f t="shared" si="25"/>
        <v>471519895.70999998</v>
      </c>
    </row>
    <row r="90" spans="1:12" x14ac:dyDescent="0.15">
      <c r="A90" s="1">
        <v>36</v>
      </c>
      <c r="B90" s="21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15">
      <c r="A91" s="1">
        <v>37</v>
      </c>
      <c r="B91" s="21" t="s">
        <v>49</v>
      </c>
      <c r="C91" s="22">
        <f>SUM(C92:C95)</f>
        <v>339070316.93000001</v>
      </c>
      <c r="D91" s="22">
        <f t="shared" ref="D91:L91" si="26">SUM(D92:D95)</f>
        <v>119863348.82999998</v>
      </c>
      <c r="E91" s="22">
        <f t="shared" si="26"/>
        <v>9782624.9199999999</v>
      </c>
      <c r="F91" s="22">
        <f t="shared" si="26"/>
        <v>2380958.3199999998</v>
      </c>
      <c r="G91" s="34">
        <f>SUM(G92:G95)</f>
        <v>132026932.07000001</v>
      </c>
      <c r="H91" s="22">
        <f t="shared" si="26"/>
        <v>81077048.320000008</v>
      </c>
      <c r="I91" s="22">
        <f t="shared" si="26"/>
        <v>171235879.28999999</v>
      </c>
      <c r="J91" s="22">
        <f t="shared" si="26"/>
        <v>0</v>
      </c>
      <c r="K91" s="22">
        <f t="shared" si="26"/>
        <v>0</v>
      </c>
      <c r="L91" s="22">
        <f t="shared" si="26"/>
        <v>471519895.70999998</v>
      </c>
    </row>
    <row r="92" spans="1:12" x14ac:dyDescent="0.15">
      <c r="A92" s="1">
        <v>38</v>
      </c>
      <c r="B92" s="23" t="s">
        <v>50</v>
      </c>
      <c r="C92" s="24">
        <v>41483911.43</v>
      </c>
      <c r="D92" s="24">
        <v>41808683.789999999</v>
      </c>
      <c r="E92" s="24">
        <v>827205.2</v>
      </c>
      <c r="F92" s="24">
        <v>0</v>
      </c>
      <c r="G92" s="26">
        <f t="shared" ref="G92:G95" si="27">SUM(D92:F92)</f>
        <v>42635888.990000002</v>
      </c>
      <c r="H92" s="24">
        <v>324772.36</v>
      </c>
      <c r="I92" s="24">
        <v>0</v>
      </c>
      <c r="J92" s="24">
        <v>0</v>
      </c>
      <c r="K92" s="24">
        <v>0</v>
      </c>
      <c r="L92" s="24">
        <f t="shared" ref="L92:L95" si="28">C92-D92+H92+I92+J92-K92</f>
        <v>5.8207660913467407E-10</v>
      </c>
    </row>
    <row r="93" spans="1:12" x14ac:dyDescent="0.15">
      <c r="A93" s="1">
        <v>39</v>
      </c>
      <c r="B93" s="23" t="s">
        <v>51</v>
      </c>
      <c r="C93" s="24">
        <v>81812661.780000001</v>
      </c>
      <c r="D93" s="24">
        <v>47749593.409999996</v>
      </c>
      <c r="E93" s="24">
        <v>3021214.03</v>
      </c>
      <c r="F93" s="24">
        <v>0</v>
      </c>
      <c r="G93" s="26">
        <f t="shared" si="27"/>
        <v>50770807.439999998</v>
      </c>
      <c r="H93" s="24">
        <v>18676637.009999998</v>
      </c>
      <c r="I93" s="24">
        <v>0</v>
      </c>
      <c r="J93" s="24">
        <v>0</v>
      </c>
      <c r="K93" s="24">
        <v>0</v>
      </c>
      <c r="L93" s="24">
        <f t="shared" si="28"/>
        <v>52739705.380000003</v>
      </c>
    </row>
    <row r="94" spans="1:12" x14ac:dyDescent="0.15">
      <c r="A94" s="1">
        <v>40</v>
      </c>
      <c r="B94" s="23" t="s">
        <v>52</v>
      </c>
      <c r="C94" s="24">
        <v>215773743.72</v>
      </c>
      <c r="D94" s="24">
        <v>30305071.630000003</v>
      </c>
      <c r="E94" s="24">
        <v>5345357.7699999996</v>
      </c>
      <c r="F94" s="24">
        <v>0</v>
      </c>
      <c r="G94" s="26">
        <f t="shared" si="27"/>
        <v>35650429.400000006</v>
      </c>
      <c r="H94" s="24">
        <v>63440607.530000016</v>
      </c>
      <c r="I94" s="24">
        <v>0</v>
      </c>
      <c r="J94" s="24">
        <v>0</v>
      </c>
      <c r="K94" s="24">
        <v>0</v>
      </c>
      <c r="L94" s="24">
        <f t="shared" si="28"/>
        <v>248909279.62</v>
      </c>
    </row>
    <row r="95" spans="1:12" ht="14.25" thickBot="1" x14ac:dyDescent="0.2">
      <c r="A95" s="1">
        <v>41</v>
      </c>
      <c r="B95" s="23" t="s">
        <v>53</v>
      </c>
      <c r="C95" s="24">
        <v>0</v>
      </c>
      <c r="D95" s="24">
        <v>0</v>
      </c>
      <c r="E95" s="24">
        <v>588847.92000000004</v>
      </c>
      <c r="F95" s="24">
        <v>2380958.3199999998</v>
      </c>
      <c r="G95" s="24">
        <f t="shared" si="27"/>
        <v>2969806.2399999998</v>
      </c>
      <c r="H95" s="24">
        <v>-1364968.5799999982</v>
      </c>
      <c r="I95" s="24">
        <v>171235879.28999999</v>
      </c>
      <c r="J95" s="24">
        <v>0</v>
      </c>
      <c r="K95" s="24">
        <v>0</v>
      </c>
      <c r="L95" s="24">
        <f t="shared" si="28"/>
        <v>169870910.70999998</v>
      </c>
    </row>
    <row r="96" spans="1:12" ht="13.5" thickBot="1" x14ac:dyDescent="0.2">
      <c r="B96" s="36" t="s">
        <v>11</v>
      </c>
      <c r="C96" s="37">
        <f>C60+C89</f>
        <v>27348480177.850002</v>
      </c>
      <c r="D96" s="37">
        <f>D60+D89</f>
        <v>730003936.28999996</v>
      </c>
      <c r="E96" s="37">
        <f>E60+E89</f>
        <v>307225491.91999996</v>
      </c>
      <c r="F96" s="37">
        <f>F60+F89</f>
        <v>6186102.0700000003</v>
      </c>
      <c r="G96" s="37">
        <f>G89+G60</f>
        <v>1043415530.28</v>
      </c>
      <c r="H96" s="37">
        <f>H89+H60</f>
        <v>678443265.37000024</v>
      </c>
      <c r="I96" s="37">
        <f>I89+I60</f>
        <v>510196840.16999996</v>
      </c>
      <c r="J96" s="37">
        <f>J89+J60</f>
        <v>11242580.289999999</v>
      </c>
      <c r="K96" s="37">
        <f>K89+K60</f>
        <v>198330.90000000005</v>
      </c>
      <c r="L96" s="37">
        <f>L60+L89</f>
        <v>27818160596.490002</v>
      </c>
    </row>
    <row r="97" spans="1:12" ht="12.75" customHeight="1" x14ac:dyDescent="0.15">
      <c r="B97" s="44" t="s">
        <v>63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2.75" customHeight="1" x14ac:dyDescent="0.15">
      <c r="B98" s="45" t="s">
        <v>64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2.75" customHeight="1" x14ac:dyDescent="0.15">
      <c r="B99" s="45" t="s">
        <v>65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62.25" customHeight="1" x14ac:dyDescent="0.15">
      <c r="B100" s="46" t="s">
        <v>66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27" customHeight="1" x14ac:dyDescent="0.2">
      <c r="A101" s="41"/>
      <c r="B101" s="47" t="s">
        <v>67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</row>
    <row r="102" spans="1:12" x14ac:dyDescent="0.2">
      <c r="A102" s="41"/>
      <c r="B102" s="43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1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x14ac:dyDescent="0.15"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x14ac:dyDescent="0.15">
      <c r="D105" s="28"/>
      <c r="E105" s="28"/>
      <c r="F105" s="28"/>
      <c r="G105" s="28"/>
      <c r="H105" s="28"/>
      <c r="I105" s="28"/>
      <c r="J105" s="28"/>
      <c r="K105" s="28"/>
    </row>
  </sheetData>
  <mergeCells count="19">
    <mergeCell ref="B2:L2"/>
    <mergeCell ref="B6:B9"/>
    <mergeCell ref="C6:C7"/>
    <mergeCell ref="D6:G7"/>
    <mergeCell ref="H6:K6"/>
    <mergeCell ref="L6:L7"/>
    <mergeCell ref="H7:J7"/>
    <mergeCell ref="B51:L51"/>
    <mergeCell ref="B55:B58"/>
    <mergeCell ref="C55:C56"/>
    <mergeCell ref="D55:G56"/>
    <mergeCell ref="H55:K55"/>
    <mergeCell ref="L55:L56"/>
    <mergeCell ref="H56:J56"/>
    <mergeCell ref="B97:L97"/>
    <mergeCell ref="B98:L98"/>
    <mergeCell ref="B99:L99"/>
    <mergeCell ref="B100:L100"/>
    <mergeCell ref="B101:L101"/>
  </mergeCells>
  <conditionalFormatting sqref="C12:L13 I48 J47:L48 C33:I34 C18:K18 C36:C37 E36:I37 C14:I17 C39:I41 C43:I45 C19:L26 C47:H48 C46">
    <cfRule type="cellIs" dxfId="53" priority="56" operator="lessThan">
      <formula>0</formula>
    </cfRule>
  </conditionalFormatting>
  <conditionalFormatting sqref="I47">
    <cfRule type="cellIs" dxfId="52" priority="55" operator="lessThan">
      <formula>0</formula>
    </cfRule>
  </conditionalFormatting>
  <conditionalFormatting sqref="C35:I35 D36:D37">
    <cfRule type="cellIs" dxfId="51" priority="54" operator="lessThan">
      <formula>0</formula>
    </cfRule>
  </conditionalFormatting>
  <conditionalFormatting sqref="J35:K35">
    <cfRule type="cellIs" dxfId="50" priority="52" operator="lessThan">
      <formula>0</formula>
    </cfRule>
  </conditionalFormatting>
  <conditionalFormatting sqref="J33:L34 L18 J14:L17 J36:K37 J39:L41 J43:L45">
    <cfRule type="cellIs" dxfId="49" priority="53" operator="lessThan">
      <formula>0</formula>
    </cfRule>
  </conditionalFormatting>
  <conditionalFormatting sqref="C28:C29 E28:I29">
    <cfRule type="cellIs" dxfId="48" priority="50" operator="lessThan">
      <formula>0</formula>
    </cfRule>
  </conditionalFormatting>
  <conditionalFormatting sqref="J28:K29">
    <cfRule type="cellIs" dxfId="47" priority="49" operator="lessThan">
      <formula>0</formula>
    </cfRule>
  </conditionalFormatting>
  <conditionalFormatting sqref="C27:I27">
    <cfRule type="cellIs" dxfId="46" priority="48" operator="lessThan">
      <formula>0</formula>
    </cfRule>
  </conditionalFormatting>
  <conditionalFormatting sqref="J27:L27">
    <cfRule type="cellIs" dxfId="45" priority="47" operator="lessThan">
      <formula>0</formula>
    </cfRule>
  </conditionalFormatting>
  <conditionalFormatting sqref="C11:L11">
    <cfRule type="cellIs" dxfId="44" priority="46" operator="lessThan">
      <formula>0</formula>
    </cfRule>
  </conditionalFormatting>
  <conditionalFormatting sqref="C11">
    <cfRule type="cellIs" dxfId="43" priority="45" operator="lessThan">
      <formula>0</formula>
    </cfRule>
  </conditionalFormatting>
  <conditionalFormatting sqref="D28:D29">
    <cfRule type="cellIs" dxfId="42" priority="44" operator="lessThan">
      <formula>0</formula>
    </cfRule>
  </conditionalFormatting>
  <conditionalFormatting sqref="L28:L29">
    <cfRule type="cellIs" dxfId="41" priority="43" operator="lessThan">
      <formula>0</formula>
    </cfRule>
  </conditionalFormatting>
  <conditionalFormatting sqref="L35:L37">
    <cfRule type="cellIs" dxfId="40" priority="42" operator="lessThan">
      <formula>0</formula>
    </cfRule>
  </conditionalFormatting>
  <conditionalFormatting sqref="C38">
    <cfRule type="cellIs" dxfId="39" priority="41" operator="lessThan">
      <formula>0</formula>
    </cfRule>
  </conditionalFormatting>
  <conditionalFormatting sqref="E38:I38">
    <cfRule type="cellIs" dxfId="38" priority="40" operator="lessThan">
      <formula>0</formula>
    </cfRule>
  </conditionalFormatting>
  <conditionalFormatting sqref="D38">
    <cfRule type="cellIs" dxfId="37" priority="39" operator="lessThan">
      <formula>0</formula>
    </cfRule>
  </conditionalFormatting>
  <conditionalFormatting sqref="J38:K38">
    <cfRule type="cellIs" dxfId="36" priority="38" operator="lessThan">
      <formula>0</formula>
    </cfRule>
  </conditionalFormatting>
  <conditionalFormatting sqref="L38">
    <cfRule type="cellIs" dxfId="35" priority="37" operator="lessThan">
      <formula>0</formula>
    </cfRule>
  </conditionalFormatting>
  <conditionalFormatting sqref="C30:I30">
    <cfRule type="cellIs" dxfId="34" priority="36" operator="lessThan">
      <formula>0</formula>
    </cfRule>
  </conditionalFormatting>
  <conditionalFormatting sqref="J30:L30">
    <cfRule type="cellIs" dxfId="33" priority="35" operator="lessThan">
      <formula>0</formula>
    </cfRule>
  </conditionalFormatting>
  <conditionalFormatting sqref="C31:I31">
    <cfRule type="cellIs" dxfId="32" priority="34" operator="lessThan">
      <formula>0</formula>
    </cfRule>
  </conditionalFormatting>
  <conditionalFormatting sqref="J31:L31">
    <cfRule type="cellIs" dxfId="31" priority="33" operator="lessThan">
      <formula>0</formula>
    </cfRule>
  </conditionalFormatting>
  <conditionalFormatting sqref="D32">
    <cfRule type="cellIs" dxfId="30" priority="30" operator="lessThan">
      <formula>0</formula>
    </cfRule>
  </conditionalFormatting>
  <conditionalFormatting sqref="L32">
    <cfRule type="cellIs" dxfId="29" priority="29" operator="lessThan">
      <formula>0</formula>
    </cfRule>
  </conditionalFormatting>
  <conditionalFormatting sqref="C32 E32:I32">
    <cfRule type="cellIs" dxfId="28" priority="32" operator="lessThan">
      <formula>0</formula>
    </cfRule>
  </conditionalFormatting>
  <conditionalFormatting sqref="J32:K32">
    <cfRule type="cellIs" dxfId="27" priority="31" operator="lessThan">
      <formula>0</formula>
    </cfRule>
  </conditionalFormatting>
  <conditionalFormatting sqref="C42:L42">
    <cfRule type="cellIs" dxfId="26" priority="28" operator="lessThan">
      <formula>0</formula>
    </cfRule>
  </conditionalFormatting>
  <conditionalFormatting sqref="H62:K67">
    <cfRule type="cellIs" dxfId="25" priority="25" operator="lessThan">
      <formula>0</formula>
    </cfRule>
  </conditionalFormatting>
  <conditionalFormatting sqref="C76:G76 C77:I78 C82:I82">
    <cfRule type="cellIs" dxfId="24" priority="23" operator="lessThan">
      <formula>0</formula>
    </cfRule>
  </conditionalFormatting>
  <conditionalFormatting sqref="H68:L71">
    <cfRule type="cellIs" dxfId="23" priority="24" operator="lessThan">
      <formula>0</formula>
    </cfRule>
  </conditionalFormatting>
  <conditionalFormatting sqref="J77:L78 L76 J82:L82">
    <cfRule type="cellIs" dxfId="22" priority="22" operator="lessThan">
      <formula>0</formula>
    </cfRule>
  </conditionalFormatting>
  <conditionalFormatting sqref="J76:K76">
    <cfRule type="cellIs" dxfId="21" priority="20" operator="lessThan">
      <formula>0</formula>
    </cfRule>
  </conditionalFormatting>
  <conditionalFormatting sqref="C85:I86 C83:I83 C88:I88 C87">
    <cfRule type="cellIs" dxfId="20" priority="19" operator="lessThan">
      <formula>0</formula>
    </cfRule>
  </conditionalFormatting>
  <conditionalFormatting sqref="H76:I76">
    <cfRule type="cellIs" dxfId="19" priority="21" operator="lessThan">
      <formula>0</formula>
    </cfRule>
  </conditionalFormatting>
  <conditionalFormatting sqref="E87:I87">
    <cfRule type="cellIs" dxfId="18" priority="14" operator="lessThan">
      <formula>0</formula>
    </cfRule>
  </conditionalFormatting>
  <conditionalFormatting sqref="D84:I84">
    <cfRule type="cellIs" dxfId="17" priority="18" operator="lessThan">
      <formula>0</formula>
    </cfRule>
  </conditionalFormatting>
  <conditionalFormatting sqref="J88:L88 J83:L83 J85:K86">
    <cfRule type="cellIs" dxfId="16" priority="17" operator="lessThan">
      <formula>0</formula>
    </cfRule>
  </conditionalFormatting>
  <conditionalFormatting sqref="C84">
    <cfRule type="cellIs" dxfId="15" priority="15" operator="lessThan">
      <formula>0</formula>
    </cfRule>
  </conditionalFormatting>
  <conditionalFormatting sqref="J84:L84 L85:L86">
    <cfRule type="cellIs" dxfId="14" priority="16" operator="lessThan">
      <formula>0</formula>
    </cfRule>
  </conditionalFormatting>
  <conditionalFormatting sqref="D87">
    <cfRule type="cellIs" dxfId="13" priority="13" operator="lessThan">
      <formula>0</formula>
    </cfRule>
  </conditionalFormatting>
  <conditionalFormatting sqref="J87:K87">
    <cfRule type="cellIs" dxfId="12" priority="12" operator="lessThan">
      <formula>0</formula>
    </cfRule>
  </conditionalFormatting>
  <conditionalFormatting sqref="L87">
    <cfRule type="cellIs" dxfId="11" priority="11" operator="lessThan">
      <formula>0</formula>
    </cfRule>
  </conditionalFormatting>
  <conditionalFormatting sqref="C79:G79">
    <cfRule type="cellIs" dxfId="10" priority="10" operator="lessThan">
      <formula>0</formula>
    </cfRule>
  </conditionalFormatting>
  <conditionalFormatting sqref="L79">
    <cfRule type="cellIs" dxfId="9" priority="9" operator="lessThan">
      <formula>0</formula>
    </cfRule>
  </conditionalFormatting>
  <conditionalFormatting sqref="H79:K79">
    <cfRule type="cellIs" dxfId="8" priority="8" operator="lessThan">
      <formula>0</formula>
    </cfRule>
  </conditionalFormatting>
  <conditionalFormatting sqref="C80:G80 C81:I81">
    <cfRule type="cellIs" dxfId="7" priority="7" operator="lessThan">
      <formula>0</formula>
    </cfRule>
  </conditionalFormatting>
  <conditionalFormatting sqref="J81:L81 L80">
    <cfRule type="cellIs" dxfId="6" priority="6" operator="lessThan">
      <formula>0</formula>
    </cfRule>
  </conditionalFormatting>
  <conditionalFormatting sqref="J80:K80">
    <cfRule type="cellIs" dxfId="5" priority="4" operator="lessThan">
      <formula>0</formula>
    </cfRule>
  </conditionalFormatting>
  <conditionalFormatting sqref="H80:I80">
    <cfRule type="cellIs" dxfId="4" priority="5" operator="lessThan">
      <formula>0</formula>
    </cfRule>
  </conditionalFormatting>
  <conditionalFormatting sqref="I95">
    <cfRule type="cellIs" dxfId="3" priority="26" operator="lessThan">
      <formula>0</formula>
    </cfRule>
  </conditionalFormatting>
  <conditionalFormatting sqref="I96 J95:L96 C95:H96 C89:L94 C60:L61 C62:G75 L62:L75 H72:K75">
    <cfRule type="cellIs" dxfId="2" priority="27" operator="lessThan">
      <formula>0</formula>
    </cfRule>
  </conditionalFormatting>
  <conditionalFormatting sqref="D46:I46">
    <cfRule type="cellIs" dxfId="1" priority="3" operator="lessThan">
      <formula>0</formula>
    </cfRule>
  </conditionalFormatting>
  <conditionalFormatting sqref="J46:L46">
    <cfRule type="cellIs" dxfId="0" priority="2" operator="lessThan">
      <formula>0</formula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53" orientation="portrait" r:id="rId1"/>
  <ignoredErrors>
    <ignoredError sqref="C48:L48 C96:L9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Rl.12</vt:lpstr>
      <vt:lpstr>Rl.12!Area_de_impressao</vt:lpstr>
    </vt:vector>
  </TitlesOfParts>
  <Company>Secretaria Municipal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Tavares De Souza</dc:creator>
  <cp:lastModifiedBy>Cleber Tavares De Souza</cp:lastModifiedBy>
  <cp:lastPrinted>2021-01-07T17:18:59Z</cp:lastPrinted>
  <dcterms:created xsi:type="dcterms:W3CDTF">2021-01-07T17:14:38Z</dcterms:created>
  <dcterms:modified xsi:type="dcterms:W3CDTF">2021-01-08T10:31:25Z</dcterms:modified>
</cp:coreProperties>
</file>