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Rl.09" sheetId="1" r:id="rId1"/>
  </sheets>
  <externalReferences>
    <externalReference r:id="rId2"/>
  </externalReferences>
  <definedNames>
    <definedName name="\i" localSheetId="0">#REF!</definedName>
    <definedName name="_xlnm.Extract" localSheetId="0">#REF!</definedName>
    <definedName name="_xlnm.Extract">#REF!</definedName>
    <definedName name="_xlnm.Print_Area" localSheetId="0">Rl.09!$B$2:$L$106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44525"/>
</workbook>
</file>

<file path=xl/calcChain.xml><?xml version="1.0" encoding="utf-8"?>
<calcChain xmlns="http://schemas.openxmlformats.org/spreadsheetml/2006/main">
  <c r="C92" i="1" l="1"/>
  <c r="C90" i="1" s="1"/>
  <c r="C84" i="1"/>
  <c r="C81" i="1"/>
  <c r="C77" i="1"/>
  <c r="C74" i="1"/>
  <c r="C68" i="1"/>
  <c r="C63" i="1"/>
  <c r="G44" i="1"/>
  <c r="G43" i="1"/>
  <c r="E42" i="1"/>
  <c r="E40" i="1" s="1"/>
  <c r="G36" i="1"/>
  <c r="J84" i="1"/>
  <c r="F84" i="1"/>
  <c r="J34" i="1"/>
  <c r="F34" i="1"/>
  <c r="J81" i="1"/>
  <c r="I81" i="1"/>
  <c r="H81" i="1"/>
  <c r="G32" i="1"/>
  <c r="G31" i="1" s="1"/>
  <c r="F81" i="1"/>
  <c r="E81" i="1"/>
  <c r="J31" i="1"/>
  <c r="I31" i="1"/>
  <c r="F31" i="1"/>
  <c r="E31" i="1"/>
  <c r="K77" i="1"/>
  <c r="H77" i="1"/>
  <c r="L27" i="1"/>
  <c r="H27" i="1"/>
  <c r="D27" i="1"/>
  <c r="J74" i="1"/>
  <c r="I74" i="1"/>
  <c r="H74" i="1"/>
  <c r="G25" i="1"/>
  <c r="G24" i="1" s="1"/>
  <c r="F74" i="1"/>
  <c r="E74" i="1"/>
  <c r="J24" i="1"/>
  <c r="I24" i="1"/>
  <c r="F24" i="1"/>
  <c r="E24" i="1"/>
  <c r="D18" i="1"/>
  <c r="H68" i="1"/>
  <c r="L18" i="1"/>
  <c r="H18" i="1"/>
  <c r="L13" i="1"/>
  <c r="K63" i="1"/>
  <c r="J63" i="1"/>
  <c r="I63" i="1"/>
  <c r="F63" i="1"/>
  <c r="E63" i="1"/>
  <c r="K13" i="1"/>
  <c r="C13" i="1"/>
  <c r="L8" i="1"/>
  <c r="L4" i="1" s="1"/>
  <c r="C61" i="1" l="1"/>
  <c r="C97" i="1" s="1"/>
  <c r="D13" i="1"/>
  <c r="H13" i="1"/>
  <c r="I18" i="1"/>
  <c r="I68" i="1"/>
  <c r="E13" i="1"/>
  <c r="I13" i="1"/>
  <c r="G14" i="1"/>
  <c r="F68" i="1"/>
  <c r="F18" i="1"/>
  <c r="J68" i="1"/>
  <c r="J18" i="1"/>
  <c r="E68" i="1"/>
  <c r="G22" i="1"/>
  <c r="F77" i="1"/>
  <c r="F27" i="1"/>
  <c r="G28" i="1"/>
  <c r="G29" i="1"/>
  <c r="E27" i="1"/>
  <c r="C34" i="1"/>
  <c r="K34" i="1"/>
  <c r="C42" i="1"/>
  <c r="K92" i="1"/>
  <c r="K90" i="1" s="1"/>
  <c r="K42" i="1"/>
  <c r="K40" i="1" s="1"/>
  <c r="F42" i="1"/>
  <c r="G45" i="1"/>
  <c r="G65" i="1"/>
  <c r="F13" i="1"/>
  <c r="J13" i="1"/>
  <c r="H63" i="1"/>
  <c r="G15" i="1"/>
  <c r="E18" i="1"/>
  <c r="C18" i="1"/>
  <c r="G19" i="1"/>
  <c r="K68" i="1"/>
  <c r="K18" i="1"/>
  <c r="H84" i="1"/>
  <c r="H34" i="1"/>
  <c r="L34" i="1"/>
  <c r="I42" i="1"/>
  <c r="I40" i="1" s="1"/>
  <c r="G96" i="1"/>
  <c r="G46" i="1"/>
  <c r="L64" i="1"/>
  <c r="G70" i="1"/>
  <c r="C24" i="1"/>
  <c r="K74" i="1"/>
  <c r="K24" i="1"/>
  <c r="G35" i="1"/>
  <c r="D34" i="1"/>
  <c r="G37" i="1"/>
  <c r="G38" i="1"/>
  <c r="G16" i="1"/>
  <c r="J77" i="1"/>
  <c r="J27" i="1"/>
  <c r="I27" i="1"/>
  <c r="C31" i="1"/>
  <c r="K81" i="1"/>
  <c r="K31" i="1"/>
  <c r="J42" i="1"/>
  <c r="J40" i="1" s="1"/>
  <c r="L70" i="1"/>
  <c r="L72" i="1"/>
  <c r="L85" i="1"/>
  <c r="L87" i="1"/>
  <c r="L96" i="1"/>
  <c r="E84" i="1"/>
  <c r="I84" i="1"/>
  <c r="G86" i="1"/>
  <c r="H92" i="1"/>
  <c r="H90" i="1" s="1"/>
  <c r="G71" i="1"/>
  <c r="E92" i="1"/>
  <c r="E90" i="1" s="1"/>
  <c r="I92" i="1"/>
  <c r="I90" i="1" s="1"/>
  <c r="G94" i="1"/>
  <c r="G72" i="1"/>
  <c r="D24" i="1"/>
  <c r="H24" i="1"/>
  <c r="L24" i="1"/>
  <c r="C27" i="1"/>
  <c r="K27" i="1"/>
  <c r="E77" i="1"/>
  <c r="I77" i="1"/>
  <c r="G79" i="1"/>
  <c r="D31" i="1"/>
  <c r="H31" i="1"/>
  <c r="L31" i="1"/>
  <c r="E34" i="1"/>
  <c r="I34" i="1"/>
  <c r="K84" i="1"/>
  <c r="G87" i="1"/>
  <c r="D42" i="1"/>
  <c r="H42" i="1"/>
  <c r="H40" i="1" s="1"/>
  <c r="L42" i="1"/>
  <c r="F92" i="1"/>
  <c r="F90" i="1" s="1"/>
  <c r="J92" i="1"/>
  <c r="J90" i="1" s="1"/>
  <c r="G95" i="1"/>
  <c r="G42" i="1" l="1"/>
  <c r="G40" i="1" s="1"/>
  <c r="F61" i="1"/>
  <c r="F97" i="1" s="1"/>
  <c r="J61" i="1"/>
  <c r="J97" i="1" s="1"/>
  <c r="I61" i="1"/>
  <c r="I97" i="1" s="1"/>
  <c r="L11" i="1"/>
  <c r="K61" i="1"/>
  <c r="G18" i="1"/>
  <c r="E61" i="1"/>
  <c r="E97" i="1" s="1"/>
  <c r="G78" i="1"/>
  <c r="G77" i="1" s="1"/>
  <c r="D77" i="1"/>
  <c r="G93" i="1"/>
  <c r="G92" i="1" s="1"/>
  <c r="G90" i="1" s="1"/>
  <c r="D92" i="1"/>
  <c r="D90" i="1" s="1"/>
  <c r="G75" i="1"/>
  <c r="G74" i="1" s="1"/>
  <c r="D74" i="1"/>
  <c r="L94" i="1"/>
  <c r="D40" i="1"/>
  <c r="G69" i="1"/>
  <c r="G68" i="1" s="1"/>
  <c r="D68" i="1"/>
  <c r="L93" i="1"/>
  <c r="L86" i="1"/>
  <c r="L79" i="1"/>
  <c r="L69" i="1"/>
  <c r="G34" i="1"/>
  <c r="K11" i="1"/>
  <c r="K48" i="1" s="1"/>
  <c r="H61" i="1"/>
  <c r="F11" i="1"/>
  <c r="L65" i="1"/>
  <c r="L63" i="1" s="1"/>
  <c r="F40" i="1"/>
  <c r="K97" i="1"/>
  <c r="G66" i="1"/>
  <c r="L66" i="1"/>
  <c r="H11" i="1"/>
  <c r="H48" i="1" s="1"/>
  <c r="G64" i="1"/>
  <c r="D63" i="1"/>
  <c r="G13" i="1"/>
  <c r="D11" i="1"/>
  <c r="G82" i="1"/>
  <c r="G81" i="1" s="1"/>
  <c r="D81" i="1"/>
  <c r="L84" i="1"/>
  <c r="L82" i="1"/>
  <c r="L81" i="1" s="1"/>
  <c r="L78" i="1"/>
  <c r="L75" i="1"/>
  <c r="L74" i="1" s="1"/>
  <c r="G85" i="1"/>
  <c r="G84" i="1" s="1"/>
  <c r="D84" i="1"/>
  <c r="L40" i="1"/>
  <c r="H97" i="1"/>
  <c r="L95" i="1"/>
  <c r="L71" i="1"/>
  <c r="C40" i="1"/>
  <c r="G27" i="1"/>
  <c r="I11" i="1"/>
  <c r="I48" i="1" s="1"/>
  <c r="C11" i="1"/>
  <c r="J11" i="1"/>
  <c r="J48" i="1" s="1"/>
  <c r="E11" i="1"/>
  <c r="G63" i="1" l="1"/>
  <c r="G61" i="1" s="1"/>
  <c r="G97" i="1" s="1"/>
  <c r="G11" i="1"/>
  <c r="G48" i="1" s="1"/>
  <c r="L92" i="1"/>
  <c r="L90" i="1" s="1"/>
  <c r="E48" i="1"/>
  <c r="C48" i="1"/>
  <c r="L77" i="1"/>
  <c r="L68" i="1"/>
  <c r="L61" i="1" s="1"/>
  <c r="L97" i="1" s="1"/>
  <c r="D48" i="1"/>
  <c r="D61" i="1"/>
  <c r="D97" i="1" s="1"/>
  <c r="F48" i="1"/>
  <c r="L48" i="1"/>
</calcChain>
</file>

<file path=xl/sharedStrings.xml><?xml version="1.0" encoding="utf-8"?>
<sst xmlns="http://schemas.openxmlformats.org/spreadsheetml/2006/main" count="117" uniqueCount="68">
  <si>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</si>
  <si>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</si>
  <si>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</si>
  <si>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</si>
  <si>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</si>
  <si>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</si>
  <si>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</si>
  <si>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</si>
  <si>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</si>
  <si>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</si>
  <si>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</si>
  <si>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</si>
  <si>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</si>
  <si>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</si>
  <si>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</si>
  <si>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</si>
  <si>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</si>
  <si>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</si>
  <si>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</si>
  <si>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</si>
  <si>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</si>
  <si>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</si>
  <si>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</si>
  <si>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</si>
  <si>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</si>
  <si>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</si>
  <si>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</si>
  <si>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</si>
  <si>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</si>
  <si>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</si>
  <si>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</si>
  <si>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</si>
  <si>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</si>
  <si>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</si>
  <si>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</si>
  <si>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r>
      <t>PNAFM  2ª Fase - 2ª Etapa CT Nº: 0519642-52</t>
    </r>
    <r>
      <rPr>
        <vertAlign val="superscript"/>
        <sz val="9"/>
        <rFont val="Times New Roman"/>
        <family val="1"/>
      </rPr>
      <t>4</t>
    </r>
  </si>
  <si>
    <r>
      <t>Progr. Saneamento Drenagem -  Lei 16.757/2017</t>
    </r>
    <r>
      <rPr>
        <vertAlign val="superscript"/>
        <sz val="9"/>
        <rFont val="Times New Roman"/>
        <family val="1"/>
      </rPr>
      <t>4</t>
    </r>
  </si>
  <si>
    <t xml:space="preserve"> - BNDES</t>
  </si>
  <si>
    <t>PMAT - II¹</t>
  </si>
  <si>
    <t>- BANCO SANTANDER</t>
  </si>
  <si>
    <t>Programa Asfalto Novo - Lei 16.757/2017</t>
  </si>
  <si>
    <t>Programa Hab Casa da Família - Lei 16.757/2018</t>
  </si>
  <si>
    <t>- BANCO ITAÚ</t>
  </si>
  <si>
    <r>
      <t>Programa Asfalto Novo II - Lei 16.757/2017</t>
    </r>
    <r>
      <rPr>
        <vertAlign val="superscript"/>
        <sz val="9"/>
        <rFont val="Times New Roman"/>
        <family val="1"/>
      </rPr>
      <t>4</t>
    </r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</si>
  <si>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</si>
  <si>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</si>
  <si>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>INSS - Leis 11.941/09 e 12.865/13 e MP 778/17</t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</si>
  <si>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</si>
  <si>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</si>
  <si>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</si>
  <si>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</si>
  <si>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</si>
  <si>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</si>
  <si>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r>
      <t>4641/OC-BR AVANÇA SAÚDE - BID V</t>
    </r>
    <r>
      <rPr>
        <vertAlign val="superscript"/>
        <sz val="9"/>
        <rFont val="Times New Roman"/>
        <family val="1"/>
      </rPr>
      <t>4</t>
    </r>
  </si>
  <si>
    <t>DEMONSTRAÇÃO DA DÍVIDA FUNDADA (JANEIRO A SETEMBRO)</t>
  </si>
  <si>
    <t>LIBERAÇÕES Op. Crédito</t>
  </si>
  <si>
    <t xml:space="preserve">JUROS/ENCARGOS
PRO-RATA      </t>
  </si>
  <si>
    <t xml:space="preserve">TRANSF. DA AMORTIZAÇÃO OU MIGRAÇÃO SDO DEVEDOR </t>
  </si>
  <si>
    <r>
      <t>PMAT - II</t>
    </r>
    <r>
      <rPr>
        <vertAlign val="superscript"/>
        <sz val="9"/>
        <rFont val="Times New Roman"/>
        <family val="1"/>
      </rPr>
      <t>1 e 4</t>
    </r>
  </si>
  <si>
    <t xml:space="preserve"> - SANTANDER</t>
  </si>
  <si>
    <r>
      <t>Programa Asfalto Novo - Lei 16.757/2017</t>
    </r>
    <r>
      <rPr>
        <vertAlign val="superscript"/>
        <sz val="9"/>
        <rFont val="Times New Roman"/>
        <family val="1"/>
      </rPr>
      <t/>
    </r>
  </si>
  <si>
    <r>
      <t>Programa Hab Casa da Família - Lei 16.757/2017</t>
    </r>
    <r>
      <rPr>
        <vertAlign val="superscript"/>
        <sz val="9"/>
        <rFont val="Times New Roman"/>
        <family val="1"/>
      </rPr>
      <t/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</si>
  <si>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</t>
    </r>
  </si>
  <si>
    <t>Nota¹ - Os valores da coluna (h) são referentes à Incorporação de Juros ao saldo devedor das Dívidas Lei Fed. 8.727/93 - COHAB/PMSP e Dívida com o BNDES (Contratos PMAT);</t>
  </si>
  <si>
    <t>Nota² - Os valores da coluna (i) são referentes a Amortização Extraordinária Efetuadas pelos mutuários da COHAB;</t>
  </si>
  <si>
    <t>Nota³:  Saldo provisório, aguardando consolidação definitiva dos parcelamentos junto à Receita Federal do Brasil - RFB;</t>
  </si>
  <si>
    <r>
      <t>Nota</t>
    </r>
    <r>
      <rPr>
        <vertAlign val="superscript"/>
        <sz val="8"/>
        <rFont val="Times New Roman"/>
        <family val="1"/>
      </rPr>
      <t xml:space="preserve"> 4</t>
    </r>
    <r>
      <rPr>
        <sz val="8"/>
        <rFont val="Times New Roman"/>
        <family val="1"/>
      </rPr>
      <t xml:space="preserve">: Os valores da coluna (i) são de ingressos de recursos referentes às seguintes Operações de Crédito: a) R$ 2.316.189,59 do Programa de Modernização da Administração Tributária e da Gestão dos Setores Sociais Básicos - PMAT; b) R$ 13.000.000.,00, do Programa 2ª fase/2ª etapa do Programa Nacional de Apoio à Gestão Administrativa e Fiscal dos Municípios Brasileiros (PNAFM); c) R$ 320.000.000,00, do  Programa de Recapeamento da Cidade de São Paulo - Asfalto Novo II (Lei Municipal nº 16.757/2017; d) US$ 11.266.559,28, equivalente a R$ 52.259.935,22 com a taxa de internalização do Dólar de R$ 4,6385, do Programa Avança Saúde (Lei Municipal nº 16.757/2017; e e) R$ 89.857,85 em Março/2020 e R$ 336.168,97 em Junho/202, do  Programa Saneamento para todos (Drenagem) -  Lei 16.757/2017); </t>
    </r>
  </si>
  <si>
    <r>
      <t>Nota</t>
    </r>
    <r>
      <rPr>
        <vertAlign val="superscript"/>
        <sz val="8"/>
        <rFont val="Times New Roman"/>
        <family val="1"/>
      </rPr>
      <t xml:space="preserve">5: </t>
    </r>
    <r>
      <rPr>
        <sz val="8"/>
        <rFont val="Times New Roman"/>
        <family val="1"/>
      </rPr>
      <t xml:space="preserve">No Contrato de Refinanciamento MP 2.185 - 35/2001 e no Parcelamento INSS - Lei 13.485/2017, não haverá pagamentos de Amortização e Juros em razão de Lei Complementar 173 de 27/05/2020 que autorizou a suspensão do pagamento das parcelas, até 31/12/2020, relativas aos Contratos de Confissão, Consolidação, Promessa de Assunção e Refinanciamento de Dívidas celebrado entre o Município e a União.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</si>
</sst>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1" x14ac:knownFonts="1"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58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3" fillId="2" borderId="0" xfId="0" applyFont="1" applyFill="1" applyAlignment="1">
      <alignment horizontal="center" vertical="center"/>
    </xf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40" fontId="1" fillId="2" borderId="0" xfId="1" applyFont="1" applyFill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8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8" fillId="0" borderId="7" xfId="0" applyFont="1" applyFill="1" applyBorder="1" applyAlignment="1">
      <alignment vertical="center"/>
    </xf>
    <xf numFmtId="167" fontId="1" fillId="0" borderId="7" xfId="1" applyNumberFormat="1" applyFont="1" applyFill="1" applyBorder="1" applyAlignment="1" applyProtection="1">
      <alignment vertical="center"/>
      <protection locked="0"/>
    </xf>
    <xf numFmtId="167" fontId="1" fillId="0" borderId="7" xfId="1" applyNumberFormat="1" applyFont="1" applyFill="1" applyBorder="1" applyAlignment="1" applyProtection="1">
      <alignment horizontal="right" vertical="center"/>
      <protection locked="0"/>
    </xf>
    <xf numFmtId="164" fontId="9" fillId="2" borderId="3" xfId="0" applyFont="1" applyFill="1" applyBorder="1" applyAlignment="1">
      <alignment horizontal="justify" vertical="justify"/>
    </xf>
    <xf numFmtId="164" fontId="9" fillId="2" borderId="0" xfId="0" applyFont="1" applyFill="1" applyAlignment="1">
      <alignment horizontal="justify" vertical="justify"/>
    </xf>
    <xf numFmtId="164" fontId="9" fillId="2" borderId="0" xfId="0" applyFont="1" applyFill="1" applyAlignment="1">
      <alignment horizontal="justify" vertical="center"/>
    </xf>
    <xf numFmtId="164" fontId="1" fillId="2" borderId="0" xfId="0" applyFont="1" applyFill="1" applyAlignment="1"/>
    <xf numFmtId="164" fontId="9" fillId="2" borderId="0" xfId="0" applyFont="1" applyFill="1" applyAlignment="1">
      <alignment horizontal="justify" vertical="top" wrapText="1"/>
    </xf>
    <xf numFmtId="40" fontId="1" fillId="2" borderId="0" xfId="1" quotePrefix="1" applyFont="1" applyFill="1" applyAlignment="1" applyProtection="1">
      <alignment vertical="center" wrapText="1"/>
      <protection locked="0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0" fillId="2" borderId="0" xfId="0" applyFont="1" applyFill="1"/>
    <xf numFmtId="164" fontId="0" fillId="0" borderId="0" xfId="0" applyFont="1"/>
  </cellXfs>
  <cellStyles count="2">
    <cellStyle name="Normal" xfId="0" builtinId="0"/>
    <cellStyle name="Vírgula" xfId="1" builtinId="3"/>
  </cellStyles>
  <dxfs count="5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42334</xdr:rowOff>
    </xdr:from>
    <xdr:to>
      <xdr:col>1</xdr:col>
      <xdr:colOff>2091267</xdr:colOff>
      <xdr:row>4</xdr:row>
      <xdr:rowOff>152401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204259"/>
          <a:ext cx="1834093" cy="862542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314324</xdr:colOff>
      <xdr:row>48</xdr:row>
      <xdr:rowOff>133349</xdr:rowOff>
    </xdr:from>
    <xdr:to>
      <xdr:col>2</xdr:col>
      <xdr:colOff>419100</xdr:colOff>
      <xdr:row>54</xdr:row>
      <xdr:rowOff>76200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8896349"/>
          <a:ext cx="2543176" cy="105727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102</xdr:row>
      <xdr:rowOff>6614</xdr:rowOff>
    </xdr:from>
    <xdr:to>
      <xdr:col>2</xdr:col>
      <xdr:colOff>1170517</xdr:colOff>
      <xdr:row>106</xdr:row>
      <xdr:rowOff>0</xdr:rowOff>
    </xdr:to>
    <xdr:sp macro="" textlink="">
      <xdr:nvSpPr>
        <xdr:cNvPr id="10" name="Retângulo 3"/>
        <xdr:cNvSpPr/>
      </xdr:nvSpPr>
      <xdr:spPr bwMode="auto">
        <a:xfrm>
          <a:off x="247650" y="19285214"/>
          <a:ext cx="3599392" cy="70855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1145381</xdr:colOff>
      <xdr:row>102</xdr:row>
      <xdr:rowOff>2</xdr:rowOff>
    </xdr:from>
    <xdr:to>
      <xdr:col>12</xdr:col>
      <xdr:colOff>0</xdr:colOff>
      <xdr:row>106</xdr:row>
      <xdr:rowOff>0</xdr:rowOff>
    </xdr:to>
    <xdr:sp macro="" textlink="">
      <xdr:nvSpPr>
        <xdr:cNvPr id="11" name="Retângulo 10"/>
        <xdr:cNvSpPr/>
      </xdr:nvSpPr>
      <xdr:spPr bwMode="auto">
        <a:xfrm>
          <a:off x="11460956" y="19278602"/>
          <a:ext cx="2668853" cy="6728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466194</xdr:colOff>
      <xdr:row>102</xdr:row>
      <xdr:rowOff>5292</xdr:rowOff>
    </xdr:from>
    <xdr:to>
      <xdr:col>9</xdr:col>
      <xdr:colOff>350042</xdr:colOff>
      <xdr:row>106</xdr:row>
      <xdr:rowOff>0</xdr:rowOff>
    </xdr:to>
    <xdr:sp macro="" textlink="">
      <xdr:nvSpPr>
        <xdr:cNvPr id="12" name="Retângulo 11"/>
        <xdr:cNvSpPr/>
      </xdr:nvSpPr>
      <xdr:spPr bwMode="auto">
        <a:xfrm>
          <a:off x="7590894" y="19283892"/>
          <a:ext cx="3093773" cy="7309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25929</xdr:colOff>
      <xdr:row>102</xdr:row>
      <xdr:rowOff>0</xdr:rowOff>
    </xdr:from>
    <xdr:to>
      <xdr:col>5</xdr:col>
      <xdr:colOff>585788</xdr:colOff>
      <xdr:row>106</xdr:row>
      <xdr:rowOff>0</xdr:rowOff>
    </xdr:to>
    <xdr:sp macro="" textlink="">
      <xdr:nvSpPr>
        <xdr:cNvPr id="13" name="Retângulo 12"/>
        <xdr:cNvSpPr/>
      </xdr:nvSpPr>
      <xdr:spPr bwMode="auto">
        <a:xfrm>
          <a:off x="4007379" y="19278600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DIG_Nova/3.%20Relat&#243;rios/1.%20Saldo%20Devedor%20-D&#237;vida%20P&#250;blica/SD_DDF%20-%202020/2.DDF%20-%202020%20-%20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  <sheetName val="Consolidade Até"/>
      <sheetName val="Plan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6"/>
  <sheetViews>
    <sheetView showGridLines="0" tabSelected="1" view="pageBreakPreview" zoomScaleNormal="100" zoomScaleSheetLayoutView="100" workbookViewId="0">
      <pane xSplit="3" ySplit="1" topLeftCell="F2" activePane="bottomRight" state="frozen"/>
      <selection activeCell="L25" sqref="L25"/>
      <selection pane="topRight" activeCell="L25" sqref="L25"/>
      <selection pane="bottomLeft" activeCell="L25" sqref="L25"/>
      <selection pane="bottomRight" activeCell="L97" sqref="L97"/>
    </sheetView>
  </sheetViews>
  <sheetFormatPr defaultColWidth="11" defaultRowHeight="12.75" x14ac:dyDescent="0.15"/>
  <cols>
    <col min="1" max="1" width="3.1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2.875" style="57" customWidth="1"/>
    <col min="10" max="10" width="14.75" style="1" customWidth="1"/>
    <col min="11" max="11" width="15.25" style="1" customWidth="1"/>
    <col min="12" max="12" width="19.375" style="1" bestFit="1" customWidth="1"/>
    <col min="13" max="16384" width="11" style="1"/>
  </cols>
  <sheetData>
    <row r="1" spans="1:12" x14ac:dyDescent="0.15">
      <c r="D1" s="2"/>
      <c r="E1" s="2"/>
      <c r="F1" s="2"/>
      <c r="G1" s="2"/>
      <c r="H1" s="2"/>
      <c r="I1" s="2"/>
      <c r="J1" s="2"/>
      <c r="K1" s="2"/>
      <c r="L1" s="2"/>
    </row>
    <row r="2" spans="1:12" ht="24.75" customHeight="1" x14ac:dyDescent="0.1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1.75" customHeight="1" x14ac:dyDescent="0.15">
      <c r="B4" s="5"/>
      <c r="C4" s="2"/>
      <c r="D4" s="2"/>
      <c r="G4" s="56"/>
      <c r="H4" s="56"/>
      <c r="I4" s="56"/>
      <c r="J4" s="56"/>
      <c r="K4" s="56"/>
      <c r="L4" s="7">
        <f>L8</f>
        <v>44104</v>
      </c>
    </row>
    <row r="5" spans="1:12" ht="13.5" thickBot="1" x14ac:dyDescent="0.2">
      <c r="B5" s="8"/>
      <c r="C5" s="9"/>
      <c r="D5" s="9"/>
      <c r="E5" s="9"/>
      <c r="F5" s="9"/>
      <c r="G5" s="2"/>
      <c r="H5" s="10"/>
      <c r="I5" s="2"/>
      <c r="J5" s="2"/>
      <c r="K5" s="2"/>
      <c r="L5" s="9" t="s">
        <v>1</v>
      </c>
    </row>
    <row r="6" spans="1:12" ht="15" customHeight="1" thickBot="1" x14ac:dyDescent="0.2">
      <c r="B6" s="11" t="s">
        <v>2</v>
      </c>
      <c r="C6" s="12" t="s">
        <v>3</v>
      </c>
      <c r="D6" s="13" t="s">
        <v>4</v>
      </c>
      <c r="E6" s="14"/>
      <c r="F6" s="14"/>
      <c r="G6" s="15"/>
      <c r="H6" s="16" t="s">
        <v>5</v>
      </c>
      <c r="I6" s="17"/>
      <c r="J6" s="17"/>
      <c r="K6" s="17"/>
      <c r="L6" s="12" t="s">
        <v>3</v>
      </c>
    </row>
    <row r="7" spans="1:12" ht="15" customHeight="1" thickBot="1" x14ac:dyDescent="0.2">
      <c r="B7" s="18"/>
      <c r="C7" s="19"/>
      <c r="D7" s="20"/>
      <c r="E7" s="21"/>
      <c r="F7" s="21"/>
      <c r="G7" s="22"/>
      <c r="H7" s="20" t="s">
        <v>6</v>
      </c>
      <c r="I7" s="21"/>
      <c r="J7" s="22"/>
      <c r="K7" s="23" t="s">
        <v>7</v>
      </c>
      <c r="L7" s="19"/>
    </row>
    <row r="8" spans="1:12" s="26" customFormat="1" ht="46.5" customHeight="1" thickBot="1" x14ac:dyDescent="0.2">
      <c r="A8" s="1"/>
      <c r="B8" s="18"/>
      <c r="C8" s="24">
        <v>44074</v>
      </c>
      <c r="D8" s="25" t="s">
        <v>8</v>
      </c>
      <c r="E8" s="25" t="s">
        <v>9</v>
      </c>
      <c r="F8" s="25" t="s">
        <v>10</v>
      </c>
      <c r="G8" s="25" t="s">
        <v>11</v>
      </c>
      <c r="H8" s="23" t="s">
        <v>12</v>
      </c>
      <c r="I8" s="23" t="s">
        <v>13</v>
      </c>
      <c r="J8" s="23" t="s">
        <v>14</v>
      </c>
      <c r="K8" s="23" t="s">
        <v>15</v>
      </c>
      <c r="L8" s="24">
        <f>EOMONTH(C8,1)</f>
        <v>44104</v>
      </c>
    </row>
    <row r="9" spans="1:12" s="26" customFormat="1" ht="13.5" customHeight="1" thickBot="1" x14ac:dyDescent="0.2">
      <c r="A9" s="1"/>
      <c r="B9" s="28"/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23" t="s">
        <v>21</v>
      </c>
      <c r="I9" s="23" t="s">
        <v>22</v>
      </c>
      <c r="J9" s="23" t="s">
        <v>23</v>
      </c>
      <c r="K9" s="23" t="s">
        <v>24</v>
      </c>
      <c r="L9" s="29" t="s">
        <v>25</v>
      </c>
    </row>
    <row r="10" spans="1:12" ht="13.9" customHeight="1" x14ac:dyDescent="0.15">
      <c r="B10" s="30"/>
      <c r="C10" s="31" t="s">
        <v>26</v>
      </c>
      <c r="D10" s="32"/>
      <c r="E10" s="32"/>
      <c r="F10" s="32"/>
      <c r="G10" s="32"/>
      <c r="H10" s="32"/>
      <c r="I10" s="32"/>
      <c r="J10" s="32"/>
      <c r="K10" s="32"/>
      <c r="L10" s="32"/>
    </row>
    <row r="11" spans="1:12" s="2" customFormat="1" x14ac:dyDescent="0.15">
      <c r="A11" s="1"/>
      <c r="B11" s="33" t="s">
        <v>27</v>
      </c>
      <c r="C11" s="34">
        <f t="shared" ref="C11:L11" si="0">C13+C18+C24+C27+C31+C34</f>
        <v>27214272378.690006</v>
      </c>
      <c r="D11" s="34">
        <f t="shared" si="0"/>
        <v>6965922.0899999999</v>
      </c>
      <c r="E11" s="34">
        <f t="shared" si="0"/>
        <v>2194504.6</v>
      </c>
      <c r="F11" s="34">
        <f t="shared" si="0"/>
        <v>202747</v>
      </c>
      <c r="G11" s="34">
        <f t="shared" si="0"/>
        <v>9363173.6900000013</v>
      </c>
      <c r="H11" s="34">
        <f t="shared" si="0"/>
        <v>56543158.989999995</v>
      </c>
      <c r="I11" s="34">
        <f t="shared" si="0"/>
        <v>0</v>
      </c>
      <c r="J11" s="34">
        <f t="shared" si="0"/>
        <v>982256.15000000014</v>
      </c>
      <c r="K11" s="34">
        <f t="shared" si="0"/>
        <v>0</v>
      </c>
      <c r="L11" s="34">
        <f t="shared" si="0"/>
        <v>27264831871.739994</v>
      </c>
    </row>
    <row r="12" spans="1:12" x14ac:dyDescent="0.1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s="2" customFormat="1" x14ac:dyDescent="0.15">
      <c r="A13" s="1"/>
      <c r="B13" s="33" t="s">
        <v>28</v>
      </c>
      <c r="C13" s="34">
        <f>SUM(C14:C16)</f>
        <v>26244384570.780003</v>
      </c>
      <c r="D13" s="34">
        <f t="shared" ref="D13:I13" si="1">SUM(D14:D16)</f>
        <v>2559994.83</v>
      </c>
      <c r="E13" s="34">
        <f t="shared" si="1"/>
        <v>251922.36</v>
      </c>
      <c r="F13" s="34">
        <f t="shared" si="1"/>
        <v>201618.03</v>
      </c>
      <c r="G13" s="34">
        <f t="shared" si="1"/>
        <v>3013535.22</v>
      </c>
      <c r="H13" s="34">
        <f t="shared" si="1"/>
        <v>52970657.689999998</v>
      </c>
      <c r="I13" s="34">
        <f t="shared" si="1"/>
        <v>0</v>
      </c>
      <c r="J13" s="34">
        <f>SUM(J14:J16)</f>
        <v>932247.84000000008</v>
      </c>
      <c r="K13" s="34">
        <f>SUM(K14:K16)</f>
        <v>0</v>
      </c>
      <c r="L13" s="34">
        <f>SUM(L14:L16)</f>
        <v>26295727481.479996</v>
      </c>
    </row>
    <row r="14" spans="1:12" x14ac:dyDescent="0.15">
      <c r="B14" s="35" t="s">
        <v>29</v>
      </c>
      <c r="C14" s="36">
        <v>73511231.629999995</v>
      </c>
      <c r="D14" s="36">
        <v>0</v>
      </c>
      <c r="E14" s="36">
        <v>0</v>
      </c>
      <c r="F14" s="36">
        <v>0</v>
      </c>
      <c r="G14" s="37">
        <f>SUM(D14:F14)</f>
        <v>0</v>
      </c>
      <c r="H14" s="36">
        <v>2811779.63</v>
      </c>
      <c r="I14" s="36">
        <v>0</v>
      </c>
      <c r="J14" s="36">
        <v>0</v>
      </c>
      <c r="K14" s="36">
        <v>0</v>
      </c>
      <c r="L14" s="36">
        <v>76323011.260000005</v>
      </c>
    </row>
    <row r="15" spans="1:12" x14ac:dyDescent="0.15">
      <c r="B15" s="35" t="s">
        <v>30</v>
      </c>
      <c r="C15" s="36">
        <v>372290402.5</v>
      </c>
      <c r="D15" s="36">
        <v>2559994.83</v>
      </c>
      <c r="E15" s="36">
        <v>251922.36</v>
      </c>
      <c r="F15" s="36">
        <v>31024.2</v>
      </c>
      <c r="G15" s="37">
        <f>SUM(D15:F15)</f>
        <v>2842941.39</v>
      </c>
      <c r="H15" s="36">
        <v>0.01</v>
      </c>
      <c r="I15" s="36">
        <v>0</v>
      </c>
      <c r="J15" s="36">
        <v>932247.84000000008</v>
      </c>
      <c r="K15" s="36">
        <v>0</v>
      </c>
      <c r="L15" s="36">
        <v>370662655.51999998</v>
      </c>
    </row>
    <row r="16" spans="1:12" x14ac:dyDescent="0.15">
      <c r="B16" s="35" t="s">
        <v>31</v>
      </c>
      <c r="C16" s="36">
        <v>25798582936.650002</v>
      </c>
      <c r="D16" s="36">
        <v>0</v>
      </c>
      <c r="E16" s="36">
        <v>0</v>
      </c>
      <c r="F16" s="36">
        <v>170593.83</v>
      </c>
      <c r="G16" s="37">
        <f>SUM(D16:F16)</f>
        <v>170593.83</v>
      </c>
      <c r="H16" s="36">
        <v>50158878.049999997</v>
      </c>
      <c r="I16" s="36">
        <v>0</v>
      </c>
      <c r="J16" s="36">
        <v>0</v>
      </c>
      <c r="K16" s="36">
        <v>0</v>
      </c>
      <c r="L16" s="36">
        <v>25848741814.699997</v>
      </c>
    </row>
    <row r="17" spans="1:12" x14ac:dyDescent="0.1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s="2" customFormat="1" x14ac:dyDescent="0.15">
      <c r="A18" s="1"/>
      <c r="B18" s="33" t="s">
        <v>32</v>
      </c>
      <c r="C18" s="34">
        <f>SUM(C19:C22)</f>
        <v>116534739.73999999</v>
      </c>
      <c r="D18" s="34">
        <f>SUM(D19:D22)</f>
        <v>1350.53</v>
      </c>
      <c r="E18" s="34">
        <f>SUM(E19:E22)</f>
        <v>2945.13</v>
      </c>
      <c r="F18" s="34">
        <f>SUM(F19:F22)</f>
        <v>1128.97</v>
      </c>
      <c r="G18" s="34">
        <f t="shared" ref="G18" si="2">SUM(G19:G22)</f>
        <v>5424.63</v>
      </c>
      <c r="H18" s="34">
        <f>SUM(H19:H22)</f>
        <v>3589860.54</v>
      </c>
      <c r="I18" s="34">
        <f>SUM(I19:I22)</f>
        <v>0</v>
      </c>
      <c r="J18" s="34">
        <f>SUM(J19:J22)</f>
        <v>0</v>
      </c>
      <c r="K18" s="34">
        <f>SUM(K19:K22)</f>
        <v>0</v>
      </c>
      <c r="L18" s="34">
        <f>SUM(L19:L22)</f>
        <v>120123249.74999999</v>
      </c>
    </row>
    <row r="19" spans="1:12" x14ac:dyDescent="0.15">
      <c r="B19" s="35" t="s">
        <v>33</v>
      </c>
      <c r="C19" s="36">
        <v>35937455.600000001</v>
      </c>
      <c r="D19" s="36">
        <v>0</v>
      </c>
      <c r="E19" s="36">
        <v>0</v>
      </c>
      <c r="F19" s="36">
        <v>0</v>
      </c>
      <c r="G19" s="37">
        <f>SUM(D19:F19)</f>
        <v>0</v>
      </c>
      <c r="H19" s="36">
        <v>1112679.8</v>
      </c>
      <c r="I19" s="36">
        <v>0</v>
      </c>
      <c r="J19" s="36">
        <v>0</v>
      </c>
      <c r="K19" s="36">
        <v>0</v>
      </c>
      <c r="L19" s="36">
        <v>37050135.399999999</v>
      </c>
    </row>
    <row r="20" spans="1:12" x14ac:dyDescent="0.15">
      <c r="B20" s="35" t="s">
        <v>34</v>
      </c>
      <c r="C20" s="36">
        <v>49389934.780000001</v>
      </c>
      <c r="D20" s="36">
        <v>0</v>
      </c>
      <c r="E20" s="36">
        <v>0</v>
      </c>
      <c r="F20" s="36">
        <v>0</v>
      </c>
      <c r="G20" s="37"/>
      <c r="H20" s="36">
        <v>1529189.58</v>
      </c>
      <c r="I20" s="36">
        <v>0</v>
      </c>
      <c r="J20" s="36">
        <v>0</v>
      </c>
      <c r="K20" s="36">
        <v>0</v>
      </c>
      <c r="L20" s="36">
        <v>50919124.359999999</v>
      </c>
    </row>
    <row r="21" spans="1:12" ht="13.5" x14ac:dyDescent="0.15">
      <c r="B21" s="35" t="s">
        <v>35</v>
      </c>
      <c r="C21" s="36">
        <v>30618323.690000001</v>
      </c>
      <c r="D21" s="36">
        <v>0</v>
      </c>
      <c r="E21" s="36">
        <v>0</v>
      </c>
      <c r="F21" s="36">
        <v>0</v>
      </c>
      <c r="G21" s="37"/>
      <c r="H21" s="36">
        <v>947991.16</v>
      </c>
      <c r="I21" s="36">
        <v>0</v>
      </c>
      <c r="J21" s="36">
        <v>0</v>
      </c>
      <c r="K21" s="36">
        <v>0</v>
      </c>
      <c r="L21" s="36">
        <v>31566314.850000001</v>
      </c>
    </row>
    <row r="22" spans="1:12" ht="13.5" x14ac:dyDescent="0.15">
      <c r="B22" s="35" t="s">
        <v>36</v>
      </c>
      <c r="C22" s="36">
        <v>589025.67000000016</v>
      </c>
      <c r="D22" s="36">
        <v>1350.53</v>
      </c>
      <c r="E22" s="36">
        <v>2945.13</v>
      </c>
      <c r="F22" s="36">
        <v>1128.97</v>
      </c>
      <c r="G22" s="37">
        <f>SUM(D22:F22)</f>
        <v>5424.63</v>
      </c>
      <c r="H22" s="36">
        <v>0</v>
      </c>
      <c r="I22" s="36">
        <v>0</v>
      </c>
      <c r="J22" s="36">
        <v>0</v>
      </c>
      <c r="K22" s="36">
        <v>0</v>
      </c>
      <c r="L22" s="36">
        <v>587675.14</v>
      </c>
    </row>
    <row r="23" spans="1:12" x14ac:dyDescent="0.1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s="2" customFormat="1" x14ac:dyDescent="0.15">
      <c r="A24" s="1"/>
      <c r="B24" s="33" t="s">
        <v>37</v>
      </c>
      <c r="C24" s="34">
        <f t="shared" ref="C24:L24" si="3">SUM(C25:C25)</f>
        <v>51566759.019999996</v>
      </c>
      <c r="D24" s="34">
        <f t="shared" si="3"/>
        <v>1605524.38</v>
      </c>
      <c r="E24" s="34">
        <f t="shared" si="3"/>
        <v>229026.26</v>
      </c>
      <c r="F24" s="34">
        <f t="shared" si="3"/>
        <v>0</v>
      </c>
      <c r="G24" s="34">
        <f t="shared" si="3"/>
        <v>1834550.64</v>
      </c>
      <c r="H24" s="34">
        <f t="shared" si="3"/>
        <v>0</v>
      </c>
      <c r="I24" s="34">
        <f t="shared" si="3"/>
        <v>0</v>
      </c>
      <c r="J24" s="34">
        <f t="shared" si="3"/>
        <v>50008.31</v>
      </c>
      <c r="K24" s="34">
        <f t="shared" si="3"/>
        <v>0</v>
      </c>
      <c r="L24" s="34">
        <f t="shared" si="3"/>
        <v>50011242.950000003</v>
      </c>
    </row>
    <row r="25" spans="1:12" x14ac:dyDescent="0.15">
      <c r="B25" s="35" t="s">
        <v>38</v>
      </c>
      <c r="C25" s="36">
        <v>51566759.019999996</v>
      </c>
      <c r="D25" s="36">
        <v>1605524.38</v>
      </c>
      <c r="E25" s="36">
        <v>229026.26</v>
      </c>
      <c r="F25" s="36">
        <v>0</v>
      </c>
      <c r="G25" s="37">
        <f>SUM(D25:F25)</f>
        <v>1834550.64</v>
      </c>
      <c r="H25" s="36">
        <v>0</v>
      </c>
      <c r="I25" s="36">
        <v>0</v>
      </c>
      <c r="J25" s="36">
        <v>50008.31</v>
      </c>
      <c r="K25" s="36">
        <v>0</v>
      </c>
      <c r="L25" s="36">
        <v>50011242.950000003</v>
      </c>
    </row>
    <row r="26" spans="1:12" x14ac:dyDescent="0.15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15">
      <c r="B27" s="33" t="s">
        <v>39</v>
      </c>
      <c r="C27" s="34">
        <f t="shared" ref="C27:L27" si="4">SUM(C28:C29)</f>
        <v>199000000.04000002</v>
      </c>
      <c r="D27" s="34">
        <f t="shared" si="4"/>
        <v>2583333.33</v>
      </c>
      <c r="E27" s="34">
        <f t="shared" si="4"/>
        <v>516629.74</v>
      </c>
      <c r="F27" s="34">
        <f t="shared" si="4"/>
        <v>0</v>
      </c>
      <c r="G27" s="34">
        <f t="shared" si="4"/>
        <v>3099963.07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196416666.71000001</v>
      </c>
    </row>
    <row r="28" spans="1:12" x14ac:dyDescent="0.15">
      <c r="B28" s="35" t="s">
        <v>40</v>
      </c>
      <c r="C28" s="37">
        <v>24000000</v>
      </c>
      <c r="D28" s="36">
        <v>500000</v>
      </c>
      <c r="E28" s="37">
        <v>60390.38</v>
      </c>
      <c r="F28" s="37">
        <v>0</v>
      </c>
      <c r="G28" s="37">
        <f>SUM(D28:F28)</f>
        <v>560390.38</v>
      </c>
      <c r="H28" s="37">
        <v>0</v>
      </c>
      <c r="I28" s="37">
        <v>0</v>
      </c>
      <c r="J28" s="37">
        <v>0</v>
      </c>
      <c r="K28" s="37">
        <v>0</v>
      </c>
      <c r="L28" s="36">
        <v>23500000</v>
      </c>
    </row>
    <row r="29" spans="1:12" x14ac:dyDescent="0.15">
      <c r="B29" s="35" t="s">
        <v>41</v>
      </c>
      <c r="C29" s="37">
        <v>175000000.04000002</v>
      </c>
      <c r="D29" s="36">
        <v>2083333.33</v>
      </c>
      <c r="E29" s="37">
        <v>456239.35999999999</v>
      </c>
      <c r="F29" s="37">
        <v>0</v>
      </c>
      <c r="G29" s="37">
        <f>SUM(D29:F29)</f>
        <v>2539572.69</v>
      </c>
      <c r="H29" s="37">
        <v>0</v>
      </c>
      <c r="I29" s="37">
        <v>0</v>
      </c>
      <c r="J29" s="37">
        <v>0</v>
      </c>
      <c r="K29" s="37">
        <v>0</v>
      </c>
      <c r="L29" s="36">
        <v>172916666.71000001</v>
      </c>
    </row>
    <row r="30" spans="1:12" x14ac:dyDescent="0.15">
      <c r="B30" s="35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15">
      <c r="B31" s="39" t="s">
        <v>42</v>
      </c>
      <c r="C31" s="34">
        <f t="shared" ref="C31:L31" si="5">SUM(C32:C32)</f>
        <v>500000000</v>
      </c>
      <c r="D31" s="34">
        <f t="shared" si="5"/>
        <v>0</v>
      </c>
      <c r="E31" s="34">
        <f t="shared" si="5"/>
        <v>1056309.24</v>
      </c>
      <c r="F31" s="34">
        <f t="shared" si="5"/>
        <v>0</v>
      </c>
      <c r="G31" s="34">
        <f t="shared" si="5"/>
        <v>1056309.24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500000000</v>
      </c>
    </row>
    <row r="32" spans="1:12" ht="13.5" x14ac:dyDescent="0.15">
      <c r="B32" s="35" t="s">
        <v>43</v>
      </c>
      <c r="C32" s="37">
        <v>500000000</v>
      </c>
      <c r="D32" s="36">
        <v>0</v>
      </c>
      <c r="E32" s="37">
        <v>1056309.24</v>
      </c>
      <c r="F32" s="37">
        <v>0</v>
      </c>
      <c r="G32" s="37">
        <f>SUM(D32:F32)</f>
        <v>1056309.24</v>
      </c>
      <c r="H32" s="37">
        <v>0</v>
      </c>
      <c r="I32" s="37">
        <v>0</v>
      </c>
      <c r="J32" s="37">
        <v>0</v>
      </c>
      <c r="K32" s="37">
        <v>0</v>
      </c>
      <c r="L32" s="36">
        <v>500000000</v>
      </c>
    </row>
    <row r="33" spans="1:12" x14ac:dyDescent="0.15"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s="2" customFormat="1" x14ac:dyDescent="0.15">
      <c r="A34" s="1"/>
      <c r="B34" s="33" t="s">
        <v>44</v>
      </c>
      <c r="C34" s="34">
        <f>SUM(C35:C38)</f>
        <v>102786309.11</v>
      </c>
      <c r="D34" s="34">
        <f t="shared" ref="D34:L34" si="6">SUM(D35:D38)</f>
        <v>215719.02</v>
      </c>
      <c r="E34" s="34">
        <f t="shared" si="6"/>
        <v>137671.87</v>
      </c>
      <c r="F34" s="34">
        <f t="shared" si="6"/>
        <v>0</v>
      </c>
      <c r="G34" s="40">
        <f t="shared" si="6"/>
        <v>353390.89</v>
      </c>
      <c r="H34" s="34">
        <f t="shared" si="6"/>
        <v>-17359.240000000005</v>
      </c>
      <c r="I34" s="34">
        <f t="shared" si="6"/>
        <v>0</v>
      </c>
      <c r="J34" s="34">
        <f t="shared" si="6"/>
        <v>0</v>
      </c>
      <c r="K34" s="34">
        <f t="shared" si="6"/>
        <v>0</v>
      </c>
      <c r="L34" s="34">
        <f t="shared" si="6"/>
        <v>102553230.84999999</v>
      </c>
    </row>
    <row r="35" spans="1:12" ht="13.5" x14ac:dyDescent="0.15">
      <c r="B35" s="41" t="s">
        <v>45</v>
      </c>
      <c r="C35" s="42">
        <v>48010719.829999998</v>
      </c>
      <c r="D35" s="42">
        <v>0</v>
      </c>
      <c r="E35" s="42">
        <v>0</v>
      </c>
      <c r="F35" s="42">
        <v>0</v>
      </c>
      <c r="G35" s="37">
        <f>SUM(D35:F35)</f>
        <v>0</v>
      </c>
      <c r="H35" s="42">
        <v>67159.47</v>
      </c>
      <c r="I35" s="42">
        <v>0</v>
      </c>
      <c r="J35" s="42">
        <v>0</v>
      </c>
      <c r="K35" s="42">
        <v>0</v>
      </c>
      <c r="L35" s="36">
        <v>48077879.299999997</v>
      </c>
    </row>
    <row r="36" spans="1:12" x14ac:dyDescent="0.15">
      <c r="B36" s="41" t="s">
        <v>46</v>
      </c>
      <c r="C36" s="42">
        <v>0</v>
      </c>
      <c r="D36" s="42">
        <v>0</v>
      </c>
      <c r="E36" s="42">
        <v>0</v>
      </c>
      <c r="F36" s="42">
        <v>0</v>
      </c>
      <c r="G36" s="37">
        <f>SUM(D36:F36)</f>
        <v>0</v>
      </c>
      <c r="H36" s="42">
        <v>0</v>
      </c>
      <c r="I36" s="42">
        <v>0</v>
      </c>
      <c r="J36" s="42">
        <v>0</v>
      </c>
      <c r="K36" s="42">
        <v>0</v>
      </c>
      <c r="L36" s="36">
        <v>0</v>
      </c>
    </row>
    <row r="37" spans="1:12" x14ac:dyDescent="0.15">
      <c r="B37" s="35" t="s">
        <v>47</v>
      </c>
      <c r="C37" s="42">
        <v>54775589.280000001</v>
      </c>
      <c r="D37" s="42">
        <v>215719.02</v>
      </c>
      <c r="E37" s="42">
        <v>137671.87</v>
      </c>
      <c r="F37" s="42">
        <v>0</v>
      </c>
      <c r="G37" s="37">
        <f>SUM(D37:F37)</f>
        <v>353390.89</v>
      </c>
      <c r="H37" s="42">
        <v>-84518.71</v>
      </c>
      <c r="I37" s="42">
        <v>0</v>
      </c>
      <c r="J37" s="42">
        <v>0</v>
      </c>
      <c r="K37" s="42">
        <v>0</v>
      </c>
      <c r="L37" s="36">
        <v>54475351.550000004</v>
      </c>
    </row>
    <row r="38" spans="1:12" x14ac:dyDescent="0.15">
      <c r="B38" s="41"/>
      <c r="C38" s="42"/>
      <c r="D38" s="42">
        <v>0</v>
      </c>
      <c r="E38" s="42">
        <v>0</v>
      </c>
      <c r="F38" s="42">
        <v>0</v>
      </c>
      <c r="G38" s="37">
        <f>SUM(D38:F38)</f>
        <v>0</v>
      </c>
      <c r="H38" s="42">
        <v>0</v>
      </c>
      <c r="I38" s="42">
        <v>0</v>
      </c>
      <c r="J38" s="42">
        <v>0</v>
      </c>
      <c r="K38" s="42">
        <v>0</v>
      </c>
      <c r="L38" s="36">
        <v>0</v>
      </c>
    </row>
    <row r="39" spans="1:12" x14ac:dyDescent="0.15">
      <c r="B39" s="35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 s="2" customFormat="1" x14ac:dyDescent="0.15">
      <c r="A40" s="1"/>
      <c r="B40" s="33" t="s">
        <v>48</v>
      </c>
      <c r="C40" s="43">
        <f t="shared" ref="C40:L40" si="7">C42</f>
        <v>394646621.94999999</v>
      </c>
      <c r="D40" s="43">
        <f t="shared" si="7"/>
        <v>0</v>
      </c>
      <c r="E40" s="43">
        <f t="shared" si="7"/>
        <v>588847.92000000004</v>
      </c>
      <c r="F40" s="43">
        <f t="shared" si="7"/>
        <v>1165901.3799999999</v>
      </c>
      <c r="G40" s="43">
        <f t="shared" si="7"/>
        <v>1754749.2999999998</v>
      </c>
      <c r="H40" s="43">
        <f t="shared" si="7"/>
        <v>12218876.280000001</v>
      </c>
      <c r="I40" s="43">
        <f t="shared" si="7"/>
        <v>0</v>
      </c>
      <c r="J40" s="43">
        <f t="shared" si="7"/>
        <v>0</v>
      </c>
      <c r="K40" s="43">
        <f t="shared" si="7"/>
        <v>0</v>
      </c>
      <c r="L40" s="43">
        <f t="shared" si="7"/>
        <v>406865498.23000002</v>
      </c>
    </row>
    <row r="41" spans="1:12" s="2" customFormat="1" x14ac:dyDescent="0.15">
      <c r="A41" s="1"/>
      <c r="B41" s="3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s="2" customFormat="1" x14ac:dyDescent="0.15">
      <c r="A42" s="1"/>
      <c r="B42" s="33" t="s">
        <v>49</v>
      </c>
      <c r="C42" s="34">
        <f t="shared" ref="C42:L42" si="8">SUM(C43:C46)</f>
        <v>394646621.94999999</v>
      </c>
      <c r="D42" s="34">
        <f t="shared" si="8"/>
        <v>0</v>
      </c>
      <c r="E42" s="34">
        <f t="shared" si="8"/>
        <v>588847.92000000004</v>
      </c>
      <c r="F42" s="34">
        <f t="shared" si="8"/>
        <v>1165901.3799999999</v>
      </c>
      <c r="G42" s="34">
        <f t="shared" si="8"/>
        <v>1754749.2999999998</v>
      </c>
      <c r="H42" s="34">
        <f t="shared" si="8"/>
        <v>12218876.280000001</v>
      </c>
      <c r="I42" s="34">
        <f t="shared" si="8"/>
        <v>0</v>
      </c>
      <c r="J42" s="34">
        <f t="shared" si="8"/>
        <v>0</v>
      </c>
      <c r="K42" s="34">
        <f t="shared" si="8"/>
        <v>0</v>
      </c>
      <c r="L42" s="34">
        <f t="shared" si="8"/>
        <v>406865498.23000002</v>
      </c>
    </row>
    <row r="43" spans="1:12" x14ac:dyDescent="0.15">
      <c r="B43" s="35" t="s">
        <v>50</v>
      </c>
      <c r="C43" s="36">
        <v>0</v>
      </c>
      <c r="D43" s="36">
        <v>0</v>
      </c>
      <c r="E43" s="36">
        <v>0</v>
      </c>
      <c r="F43" s="36">
        <v>0</v>
      </c>
      <c r="G43" s="37">
        <f>SUM(D43:F43)</f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</row>
    <row r="44" spans="1:12" x14ac:dyDescent="0.15">
      <c r="B44" s="35" t="s">
        <v>51</v>
      </c>
      <c r="C44" s="36">
        <v>55526536.079999998</v>
      </c>
      <c r="D44" s="36">
        <v>0</v>
      </c>
      <c r="E44" s="36">
        <v>0</v>
      </c>
      <c r="F44" s="36">
        <v>0</v>
      </c>
      <c r="G44" s="37">
        <f>SUM(D44:F44)</f>
        <v>0</v>
      </c>
      <c r="H44" s="36">
        <v>1719188.35</v>
      </c>
      <c r="I44" s="36">
        <v>0</v>
      </c>
      <c r="J44" s="36">
        <v>0</v>
      </c>
      <c r="K44" s="36">
        <v>0</v>
      </c>
      <c r="L44" s="36">
        <v>57245724.43</v>
      </c>
    </row>
    <row r="45" spans="1:12" x14ac:dyDescent="0.15">
      <c r="B45" s="35" t="s">
        <v>52</v>
      </c>
      <c r="C45" s="36">
        <v>277477360.07999998</v>
      </c>
      <c r="D45" s="36">
        <v>0</v>
      </c>
      <c r="E45" s="36">
        <v>0</v>
      </c>
      <c r="F45" s="36">
        <v>0</v>
      </c>
      <c r="G45" s="37">
        <f>SUM(D45:F45)</f>
        <v>0</v>
      </c>
      <c r="H45" s="36">
        <v>8591132.790000001</v>
      </c>
      <c r="I45" s="36">
        <v>0</v>
      </c>
      <c r="J45" s="36">
        <v>0</v>
      </c>
      <c r="K45" s="36">
        <v>0</v>
      </c>
      <c r="L45" s="36">
        <v>286068492.87</v>
      </c>
    </row>
    <row r="46" spans="1:12" ht="13.5" x14ac:dyDescent="0.15">
      <c r="B46" s="35" t="s">
        <v>53</v>
      </c>
      <c r="C46" s="36">
        <v>61642725.789999999</v>
      </c>
      <c r="D46" s="36">
        <v>0</v>
      </c>
      <c r="E46" s="36">
        <v>588847.92000000004</v>
      </c>
      <c r="F46" s="36">
        <v>1165901.3799999999</v>
      </c>
      <c r="G46" s="37">
        <f>SUM(D46:F46)</f>
        <v>1754749.2999999998</v>
      </c>
      <c r="H46" s="36">
        <v>1908555.14</v>
      </c>
      <c r="I46" s="36">
        <v>0</v>
      </c>
      <c r="J46" s="36">
        <v>0</v>
      </c>
      <c r="K46" s="36">
        <v>0</v>
      </c>
      <c r="L46" s="36">
        <v>63551280.93</v>
      </c>
    </row>
    <row r="47" spans="1:12" ht="13.5" thickBot="1" x14ac:dyDescent="0.2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s="2" customFormat="1" ht="25.15" customHeight="1" thickBot="1" x14ac:dyDescent="0.2">
      <c r="B48" s="44" t="s">
        <v>11</v>
      </c>
      <c r="C48" s="45">
        <f>C11+C40</f>
        <v>27608919000.640007</v>
      </c>
      <c r="D48" s="45">
        <f>D11+D40</f>
        <v>6965922.0899999999</v>
      </c>
      <c r="E48" s="45">
        <f>E11+E40</f>
        <v>2783352.52</v>
      </c>
      <c r="F48" s="45">
        <f>F11+F40</f>
        <v>1368648.38</v>
      </c>
      <c r="G48" s="45">
        <f>G40+G11</f>
        <v>11117922.990000002</v>
      </c>
      <c r="H48" s="45">
        <f>H40+H11</f>
        <v>68762035.269999996</v>
      </c>
      <c r="I48" s="45">
        <f>I40+I11</f>
        <v>0</v>
      </c>
      <c r="J48" s="45">
        <f>J40+J11</f>
        <v>982256.15000000014</v>
      </c>
      <c r="K48" s="45">
        <f>K40+K11</f>
        <v>0</v>
      </c>
      <c r="L48" s="45">
        <f>L11+L40</f>
        <v>27671697369.969994</v>
      </c>
    </row>
    <row r="49" spans="2:12" x14ac:dyDescent="0.15">
      <c r="I49" s="1"/>
    </row>
    <row r="50" spans="2:12" x14ac:dyDescent="0.15">
      <c r="I50" s="1"/>
    </row>
    <row r="51" spans="2:12" x14ac:dyDescent="0.15">
      <c r="D51" s="2"/>
      <c r="F51" s="2"/>
      <c r="H51" s="2"/>
      <c r="I51" s="1"/>
      <c r="J51" s="2"/>
      <c r="L51" s="2"/>
    </row>
    <row r="52" spans="2:12" ht="18.75" x14ac:dyDescent="0.15">
      <c r="B52" s="3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15">
      <c r="B53" s="5"/>
      <c r="C53" s="6"/>
      <c r="D53" s="6"/>
      <c r="E53" s="6"/>
      <c r="F53" s="6"/>
      <c r="G53" s="6"/>
      <c r="H53" s="6"/>
      <c r="I53" s="6"/>
      <c r="J53" s="4"/>
      <c r="K53" s="4"/>
      <c r="L53" s="6"/>
    </row>
    <row r="54" spans="2:12" ht="18" x14ac:dyDescent="0.15">
      <c r="B54" s="5"/>
      <c r="C54" s="2"/>
      <c r="D54" s="2"/>
      <c r="G54" s="56"/>
      <c r="H54" s="56"/>
      <c r="I54" s="4"/>
      <c r="J54" s="4"/>
      <c r="K54" s="56"/>
      <c r="L54" s="7"/>
    </row>
    <row r="55" spans="2:12" ht="13.5" thickBot="1" x14ac:dyDescent="0.2">
      <c r="B55" s="8"/>
      <c r="C55" s="9"/>
      <c r="D55" s="9"/>
      <c r="E55" s="9"/>
      <c r="F55" s="9"/>
      <c r="G55" s="2"/>
      <c r="H55" s="27"/>
      <c r="I55" s="9"/>
      <c r="J55" s="4"/>
      <c r="K55" s="4"/>
      <c r="L55" s="9" t="s">
        <v>1</v>
      </c>
    </row>
    <row r="56" spans="2:12" ht="13.5" thickBot="1" x14ac:dyDescent="0.2">
      <c r="B56" s="11" t="s">
        <v>2</v>
      </c>
      <c r="C56" s="12" t="s">
        <v>3</v>
      </c>
      <c r="D56" s="13" t="s">
        <v>4</v>
      </c>
      <c r="E56" s="14"/>
      <c r="F56" s="14"/>
      <c r="G56" s="15"/>
      <c r="H56" s="16" t="s">
        <v>5</v>
      </c>
      <c r="I56" s="17"/>
      <c r="J56" s="17"/>
      <c r="K56" s="17"/>
      <c r="L56" s="12" t="s">
        <v>3</v>
      </c>
    </row>
    <row r="57" spans="2:12" ht="13.5" thickBot="1" x14ac:dyDescent="0.2">
      <c r="B57" s="18"/>
      <c r="C57" s="19"/>
      <c r="D57" s="20"/>
      <c r="E57" s="21"/>
      <c r="F57" s="21"/>
      <c r="G57" s="22"/>
      <c r="H57" s="20" t="s">
        <v>6</v>
      </c>
      <c r="I57" s="21"/>
      <c r="J57" s="22"/>
      <c r="K57" s="23" t="s">
        <v>7</v>
      </c>
      <c r="L57" s="19"/>
    </row>
    <row r="58" spans="2:12" ht="45.75" thickBot="1" x14ac:dyDescent="0.2">
      <c r="B58" s="18"/>
      <c r="C58" s="24">
        <v>43830</v>
      </c>
      <c r="D58" s="25" t="s">
        <v>8</v>
      </c>
      <c r="E58" s="25" t="s">
        <v>9</v>
      </c>
      <c r="F58" s="25" t="s">
        <v>10</v>
      </c>
      <c r="G58" s="25" t="s">
        <v>11</v>
      </c>
      <c r="H58" s="23" t="s">
        <v>12</v>
      </c>
      <c r="I58" s="23" t="s">
        <v>55</v>
      </c>
      <c r="J58" s="23" t="s">
        <v>56</v>
      </c>
      <c r="K58" s="23" t="s">
        <v>57</v>
      </c>
      <c r="L58" s="24">
        <v>44104</v>
      </c>
    </row>
    <row r="59" spans="2:12" ht="13.5" thickBot="1" x14ac:dyDescent="0.2">
      <c r="B59" s="28"/>
      <c r="C59" s="29" t="s">
        <v>16</v>
      </c>
      <c r="D59" s="29" t="s">
        <v>17</v>
      </c>
      <c r="E59" s="29" t="s">
        <v>18</v>
      </c>
      <c r="F59" s="29" t="s">
        <v>19</v>
      </c>
      <c r="G59" s="29" t="s">
        <v>20</v>
      </c>
      <c r="H59" s="23" t="s">
        <v>21</v>
      </c>
      <c r="I59" s="23" t="s">
        <v>22</v>
      </c>
      <c r="J59" s="23" t="s">
        <v>23</v>
      </c>
      <c r="K59" s="23" t="s">
        <v>24</v>
      </c>
      <c r="L59" s="29" t="s">
        <v>25</v>
      </c>
    </row>
    <row r="60" spans="2:12" x14ac:dyDescent="0.15">
      <c r="B60" s="30"/>
      <c r="C60" s="31" t="s">
        <v>26</v>
      </c>
      <c r="D60" s="32"/>
      <c r="E60" s="32"/>
      <c r="F60" s="32"/>
      <c r="G60" s="32"/>
      <c r="H60" s="32"/>
      <c r="I60" s="32"/>
      <c r="J60" s="32"/>
      <c r="K60" s="32"/>
      <c r="L60" s="32"/>
    </row>
    <row r="61" spans="2:12" x14ac:dyDescent="0.15">
      <c r="B61" s="33" t="s">
        <v>27</v>
      </c>
      <c r="C61" s="34">
        <f t="shared" ref="C61:L61" si="9">C63+C68+C74+C77+C81+C84</f>
        <v>27009409860.920002</v>
      </c>
      <c r="D61" s="34">
        <f t="shared" si="9"/>
        <v>579028326.66000009</v>
      </c>
      <c r="E61" s="34">
        <f t="shared" si="9"/>
        <v>288543196.13</v>
      </c>
      <c r="F61" s="34">
        <f t="shared" si="9"/>
        <v>2800194.85</v>
      </c>
      <c r="G61" s="34">
        <f t="shared" si="9"/>
        <v>870371717.6400001</v>
      </c>
      <c r="H61" s="34">
        <f t="shared" si="9"/>
        <v>490370226.03000009</v>
      </c>
      <c r="I61" s="34">
        <f t="shared" si="9"/>
        <v>335742216.40999997</v>
      </c>
      <c r="J61" s="34">
        <f t="shared" si="9"/>
        <v>8289041.6199999992</v>
      </c>
      <c r="K61" s="34">
        <f t="shared" si="9"/>
        <v>-48853.419999999962</v>
      </c>
      <c r="L61" s="34">
        <f t="shared" si="9"/>
        <v>27264831871.739998</v>
      </c>
    </row>
    <row r="62" spans="2:12" x14ac:dyDescent="0.15">
      <c r="B62" s="35"/>
      <c r="C62" s="36">
        <v>0</v>
      </c>
      <c r="D62" s="36"/>
      <c r="E62" s="36"/>
      <c r="F62" s="36"/>
      <c r="G62" s="36"/>
      <c r="H62" s="36"/>
      <c r="I62" s="36"/>
      <c r="J62" s="36"/>
      <c r="K62" s="36"/>
      <c r="L62" s="36"/>
    </row>
    <row r="63" spans="2:12" x14ac:dyDescent="0.15">
      <c r="B63" s="33" t="s">
        <v>28</v>
      </c>
      <c r="C63" s="34">
        <f>SUM(C64:C66)</f>
        <v>26363927338.900002</v>
      </c>
      <c r="D63" s="34">
        <f t="shared" ref="D63:K63" si="10">SUM(D64:D66)</f>
        <v>532534874.46000004</v>
      </c>
      <c r="E63" s="34">
        <f t="shared" si="10"/>
        <v>264599832.69</v>
      </c>
      <c r="F63" s="34">
        <f t="shared" si="10"/>
        <v>1893325.96</v>
      </c>
      <c r="G63" s="34">
        <f>SUM(G64:G66)</f>
        <v>799028033.11000013</v>
      </c>
      <c r="H63" s="34">
        <f t="shared" si="10"/>
        <v>456115301.41000009</v>
      </c>
      <c r="I63" s="34">
        <f t="shared" si="10"/>
        <v>0</v>
      </c>
      <c r="J63" s="34">
        <f t="shared" si="10"/>
        <v>8170862.209999999</v>
      </c>
      <c r="K63" s="34">
        <f t="shared" si="10"/>
        <v>-48853.419999999962</v>
      </c>
      <c r="L63" s="34">
        <f>SUM(L64:L66)</f>
        <v>26295727481.48</v>
      </c>
    </row>
    <row r="64" spans="2:12" x14ac:dyDescent="0.15">
      <c r="B64" s="35" t="s">
        <v>29</v>
      </c>
      <c r="C64" s="36">
        <v>54409218.349999994</v>
      </c>
      <c r="D64" s="36">
        <v>0</v>
      </c>
      <c r="E64" s="36">
        <v>1622140.93</v>
      </c>
      <c r="F64" s="36">
        <v>69363.850000000006</v>
      </c>
      <c r="G64" s="37">
        <f>SUM(D64:F64)</f>
        <v>1691504.78</v>
      </c>
      <c r="H64" s="36">
        <v>21913792.909999996</v>
      </c>
      <c r="I64" s="36">
        <v>0</v>
      </c>
      <c r="J64" s="36">
        <v>0</v>
      </c>
      <c r="K64" s="36">
        <v>0</v>
      </c>
      <c r="L64" s="36">
        <f>C64-D64+H64+I64+J64-K64</f>
        <v>76323011.25999999</v>
      </c>
    </row>
    <row r="65" spans="2:12" x14ac:dyDescent="0.15">
      <c r="B65" s="35" t="s">
        <v>30</v>
      </c>
      <c r="C65" s="36">
        <v>390182738.67000002</v>
      </c>
      <c r="D65" s="36">
        <v>27739798.780000001</v>
      </c>
      <c r="E65" s="36">
        <v>2723411.7600000002</v>
      </c>
      <c r="F65" s="36">
        <v>285054.92000000004</v>
      </c>
      <c r="G65" s="37">
        <f t="shared" ref="G65:G66" si="11">SUM(D65:F65)</f>
        <v>30748265.460000005</v>
      </c>
      <c r="H65" s="36">
        <v>0</v>
      </c>
      <c r="I65" s="36">
        <v>0</v>
      </c>
      <c r="J65" s="36">
        <v>8170862.209999999</v>
      </c>
      <c r="K65" s="36">
        <v>-48853.419999999962</v>
      </c>
      <c r="L65" s="36">
        <f t="shared" ref="L65:L66" si="12">C65-D65+H65+I65+J65-K65</f>
        <v>370662655.51999998</v>
      </c>
    </row>
    <row r="66" spans="2:12" x14ac:dyDescent="0.15">
      <c r="B66" s="35" t="s">
        <v>31</v>
      </c>
      <c r="C66" s="36">
        <v>25919335381.880001</v>
      </c>
      <c r="D66" s="36">
        <v>504795075.68000001</v>
      </c>
      <c r="E66" s="36">
        <v>260254280</v>
      </c>
      <c r="F66" s="36">
        <v>1538907.19</v>
      </c>
      <c r="G66" s="37">
        <f t="shared" si="11"/>
        <v>766588262.87000012</v>
      </c>
      <c r="H66" s="36">
        <v>434201508.50000006</v>
      </c>
      <c r="I66" s="36">
        <v>0</v>
      </c>
      <c r="J66" s="36">
        <v>0</v>
      </c>
      <c r="K66" s="36">
        <v>0</v>
      </c>
      <c r="L66" s="36">
        <f t="shared" si="12"/>
        <v>25848741814.700001</v>
      </c>
    </row>
    <row r="67" spans="2:12" x14ac:dyDescent="0.15"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 x14ac:dyDescent="0.15">
      <c r="B68" s="33" t="s">
        <v>32</v>
      </c>
      <c r="C68" s="34">
        <f>SUM(C69:C72)</f>
        <v>76762182.909999996</v>
      </c>
      <c r="D68" s="34">
        <f t="shared" ref="D68:J68" si="13">SUM(D69:D72)</f>
        <v>4142491.31</v>
      </c>
      <c r="E68" s="34">
        <f t="shared" si="13"/>
        <v>1295905.77</v>
      </c>
      <c r="F68" s="34">
        <f t="shared" si="13"/>
        <v>348138.73</v>
      </c>
      <c r="G68" s="34">
        <f t="shared" si="13"/>
        <v>5786535.8100000005</v>
      </c>
      <c r="H68" s="34">
        <f t="shared" si="13"/>
        <v>34077531.329999998</v>
      </c>
      <c r="I68" s="34">
        <f t="shared" si="13"/>
        <v>13426026.82</v>
      </c>
      <c r="J68" s="34">
        <f t="shared" si="13"/>
        <v>0</v>
      </c>
      <c r="K68" s="34">
        <f>SUM(K69:K72)</f>
        <v>0</v>
      </c>
      <c r="L68" s="34">
        <f>SUM(L69:L72)</f>
        <v>120123249.75000001</v>
      </c>
    </row>
    <row r="69" spans="2:12" x14ac:dyDescent="0.15">
      <c r="B69" s="35" t="s">
        <v>33</v>
      </c>
      <c r="C69" s="36">
        <v>27868504.699999999</v>
      </c>
      <c r="D69" s="36">
        <v>1741409.91</v>
      </c>
      <c r="E69" s="36">
        <v>436253.12</v>
      </c>
      <c r="F69" s="36">
        <v>52910.13</v>
      </c>
      <c r="G69" s="37">
        <f t="shared" ref="G69:G72" si="14">SUM(D69:F69)</f>
        <v>2230573.1599999997</v>
      </c>
      <c r="H69" s="36">
        <v>10923040.610000003</v>
      </c>
      <c r="I69" s="36">
        <v>0</v>
      </c>
      <c r="J69" s="36">
        <v>0</v>
      </c>
      <c r="K69" s="36">
        <v>0</v>
      </c>
      <c r="L69" s="36">
        <f t="shared" ref="L69:L72" si="15">C69-D69+H69+I69+J69-K69</f>
        <v>37050135.400000006</v>
      </c>
    </row>
    <row r="70" spans="2:12" x14ac:dyDescent="0.15">
      <c r="B70" s="35" t="s">
        <v>34</v>
      </c>
      <c r="C70" s="36">
        <v>38300530.93</v>
      </c>
      <c r="D70" s="36">
        <v>2393272.4300000002</v>
      </c>
      <c r="E70" s="36">
        <v>599555.89</v>
      </c>
      <c r="F70" s="36">
        <v>72716</v>
      </c>
      <c r="G70" s="37">
        <f t="shared" si="14"/>
        <v>3065544.3200000003</v>
      </c>
      <c r="H70" s="36">
        <v>15011865.859999998</v>
      </c>
      <c r="I70" s="36">
        <v>0</v>
      </c>
      <c r="J70" s="36">
        <v>0</v>
      </c>
      <c r="K70" s="36">
        <v>0</v>
      </c>
      <c r="L70" s="36">
        <f t="shared" si="15"/>
        <v>50919124.359999999</v>
      </c>
    </row>
    <row r="71" spans="2:12" ht="13.5" x14ac:dyDescent="0.15">
      <c r="B71" s="35" t="s">
        <v>35</v>
      </c>
      <c r="C71" s="36">
        <v>10423689.99</v>
      </c>
      <c r="D71" s="36">
        <v>0</v>
      </c>
      <c r="E71" s="36">
        <v>244682.43</v>
      </c>
      <c r="F71" s="36">
        <v>216505.31</v>
      </c>
      <c r="G71" s="37">
        <f t="shared" si="14"/>
        <v>461187.74</v>
      </c>
      <c r="H71" s="36">
        <v>8142624.8600000003</v>
      </c>
      <c r="I71" s="36">
        <v>13000000</v>
      </c>
      <c r="J71" s="36">
        <v>0</v>
      </c>
      <c r="K71" s="36">
        <v>0</v>
      </c>
      <c r="L71" s="36">
        <f t="shared" si="15"/>
        <v>31566314.850000001</v>
      </c>
    </row>
    <row r="72" spans="2:12" ht="13.5" x14ac:dyDescent="0.15">
      <c r="B72" s="35" t="s">
        <v>36</v>
      </c>
      <c r="C72" s="36">
        <v>169457.29</v>
      </c>
      <c r="D72" s="36">
        <v>7808.97</v>
      </c>
      <c r="E72" s="36">
        <v>15414.330000000002</v>
      </c>
      <c r="F72" s="36">
        <v>6007.29</v>
      </c>
      <c r="G72" s="37">
        <f t="shared" si="14"/>
        <v>29230.590000000004</v>
      </c>
      <c r="H72" s="36">
        <v>0</v>
      </c>
      <c r="I72" s="36">
        <v>426026.81999999995</v>
      </c>
      <c r="J72" s="36">
        <v>0</v>
      </c>
      <c r="K72" s="36">
        <v>0</v>
      </c>
      <c r="L72" s="36">
        <f t="shared" si="15"/>
        <v>587675.1399999999</v>
      </c>
    </row>
    <row r="73" spans="2:12" x14ac:dyDescent="0.15"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2:12" x14ac:dyDescent="0.15">
      <c r="B74" s="33" t="s">
        <v>37</v>
      </c>
      <c r="C74" s="34">
        <f t="shared" ref="C74:L74" si="16">SUM(C75:C75)</f>
        <v>62916605.850000001</v>
      </c>
      <c r="D74" s="34">
        <f t="shared" si="16"/>
        <v>15339731.899999999</v>
      </c>
      <c r="E74" s="34">
        <f t="shared" si="16"/>
        <v>2847536.8200000003</v>
      </c>
      <c r="F74" s="34">
        <f t="shared" si="16"/>
        <v>0</v>
      </c>
      <c r="G74" s="34">
        <f t="shared" si="16"/>
        <v>18187268.719999999</v>
      </c>
      <c r="H74" s="34">
        <f t="shared" si="16"/>
        <v>0</v>
      </c>
      <c r="I74" s="34">
        <f t="shared" si="16"/>
        <v>2316189.5899999961</v>
      </c>
      <c r="J74" s="34">
        <f t="shared" si="16"/>
        <v>118179.40999999995</v>
      </c>
      <c r="K74" s="34">
        <f t="shared" si="16"/>
        <v>0</v>
      </c>
      <c r="L74" s="34">
        <f t="shared" si="16"/>
        <v>50011242.949999996</v>
      </c>
    </row>
    <row r="75" spans="2:12" ht="13.5" x14ac:dyDescent="0.15">
      <c r="B75" s="35" t="s">
        <v>58</v>
      </c>
      <c r="C75" s="36">
        <v>62916605.850000001</v>
      </c>
      <c r="D75" s="36">
        <v>15339731.899999999</v>
      </c>
      <c r="E75" s="36">
        <v>2847536.8200000003</v>
      </c>
      <c r="F75" s="36">
        <v>0</v>
      </c>
      <c r="G75" s="37">
        <f>SUM(D75:F75)</f>
        <v>18187268.719999999</v>
      </c>
      <c r="H75" s="36">
        <v>0</v>
      </c>
      <c r="I75" s="36">
        <v>2316189.5899999961</v>
      </c>
      <c r="J75" s="36">
        <v>118179.40999999995</v>
      </c>
      <c r="K75" s="36">
        <v>0</v>
      </c>
      <c r="L75" s="36">
        <f>C75-D75+H75+I75+J75-K75</f>
        <v>50011242.949999996</v>
      </c>
    </row>
    <row r="76" spans="2:12" x14ac:dyDescent="0.15">
      <c r="B76" s="35"/>
      <c r="C76" s="37"/>
      <c r="D76" s="36"/>
      <c r="E76" s="36"/>
      <c r="F76" s="36"/>
      <c r="G76" s="37"/>
      <c r="H76" s="36"/>
      <c r="I76" s="36"/>
      <c r="J76" s="36"/>
      <c r="K76" s="36"/>
      <c r="L76" s="37"/>
    </row>
    <row r="77" spans="2:12" x14ac:dyDescent="0.15">
      <c r="B77" s="33" t="s">
        <v>59</v>
      </c>
      <c r="C77" s="34">
        <f>SUM(C78:C79)</f>
        <v>219666666.68000001</v>
      </c>
      <c r="D77" s="34">
        <f t="shared" ref="D77:L77" si="17">SUM(D78:D79)</f>
        <v>23249999.969999999</v>
      </c>
      <c r="E77" s="34">
        <f t="shared" si="17"/>
        <v>7019786.6500000004</v>
      </c>
      <c r="F77" s="34">
        <f t="shared" si="17"/>
        <v>0</v>
      </c>
      <c r="G77" s="34">
        <f t="shared" si="17"/>
        <v>30269786.620000001</v>
      </c>
      <c r="H77" s="34">
        <f t="shared" si="17"/>
        <v>0</v>
      </c>
      <c r="I77" s="34">
        <f t="shared" si="17"/>
        <v>0</v>
      </c>
      <c r="J77" s="34">
        <f t="shared" si="17"/>
        <v>0</v>
      </c>
      <c r="K77" s="34">
        <f t="shared" si="17"/>
        <v>0</v>
      </c>
      <c r="L77" s="34">
        <f t="shared" si="17"/>
        <v>196416666.71000001</v>
      </c>
    </row>
    <row r="78" spans="2:12" ht="13.5" x14ac:dyDescent="0.15">
      <c r="B78" s="41" t="s">
        <v>60</v>
      </c>
      <c r="C78" s="36">
        <v>28000000</v>
      </c>
      <c r="D78" s="36">
        <v>4500000</v>
      </c>
      <c r="E78" s="36">
        <v>856373.72999999986</v>
      </c>
      <c r="F78" s="36">
        <v>0</v>
      </c>
      <c r="G78" s="37">
        <f t="shared" ref="G78:G79" si="18">SUM(D78:F78)</f>
        <v>5356373.7299999995</v>
      </c>
      <c r="H78" s="36">
        <v>0</v>
      </c>
      <c r="I78" s="36">
        <v>0</v>
      </c>
      <c r="J78" s="36">
        <v>0</v>
      </c>
      <c r="K78" s="36">
        <v>0</v>
      </c>
      <c r="L78" s="36">
        <f t="shared" ref="L78:L79" si="19">C78-D78+H78+I78+J78-K78</f>
        <v>23500000</v>
      </c>
    </row>
    <row r="79" spans="2:12" ht="13.5" x14ac:dyDescent="0.15">
      <c r="B79" s="41" t="s">
        <v>61</v>
      </c>
      <c r="C79" s="36">
        <v>191666666.68000001</v>
      </c>
      <c r="D79" s="36">
        <v>18749999.969999999</v>
      </c>
      <c r="E79" s="36">
        <v>6163412.9200000009</v>
      </c>
      <c r="F79" s="36">
        <v>0</v>
      </c>
      <c r="G79" s="37">
        <f t="shared" si="18"/>
        <v>24913412.890000001</v>
      </c>
      <c r="H79" s="36">
        <v>0</v>
      </c>
      <c r="I79" s="36">
        <v>0</v>
      </c>
      <c r="J79" s="36">
        <v>0</v>
      </c>
      <c r="K79" s="36">
        <v>0</v>
      </c>
      <c r="L79" s="36">
        <f t="shared" si="19"/>
        <v>172916666.71000001</v>
      </c>
    </row>
    <row r="80" spans="2:12" x14ac:dyDescent="0.15">
      <c r="B80" s="35"/>
      <c r="C80" s="37"/>
      <c r="D80" s="36"/>
      <c r="E80" s="36"/>
      <c r="F80" s="36"/>
      <c r="G80" s="37"/>
      <c r="H80" s="36"/>
      <c r="I80" s="36"/>
      <c r="J80" s="36"/>
      <c r="K80" s="36"/>
      <c r="L80" s="37"/>
    </row>
    <row r="81" spans="2:12" x14ac:dyDescent="0.15">
      <c r="B81" s="39" t="s">
        <v>42</v>
      </c>
      <c r="C81" s="34">
        <f>SUM(C82:C83)</f>
        <v>180000000</v>
      </c>
      <c r="D81" s="34">
        <f t="shared" ref="D81:L81" si="20">SUM(D82:D83)</f>
        <v>0</v>
      </c>
      <c r="E81" s="34">
        <f t="shared" si="20"/>
        <v>11254139.939999999</v>
      </c>
      <c r="F81" s="34">
        <f t="shared" si="20"/>
        <v>558730.16</v>
      </c>
      <c r="G81" s="34">
        <f t="shared" si="20"/>
        <v>11812870.1</v>
      </c>
      <c r="H81" s="34">
        <f t="shared" si="20"/>
        <v>0</v>
      </c>
      <c r="I81" s="34">
        <f t="shared" si="20"/>
        <v>320000000</v>
      </c>
      <c r="J81" s="34">
        <f t="shared" si="20"/>
        <v>0</v>
      </c>
      <c r="K81" s="34">
        <f t="shared" si="20"/>
        <v>0</v>
      </c>
      <c r="L81" s="34">
        <f t="shared" si="20"/>
        <v>500000000</v>
      </c>
    </row>
    <row r="82" spans="2:12" ht="13.5" x14ac:dyDescent="0.15">
      <c r="B82" s="35" t="s">
        <v>43</v>
      </c>
      <c r="C82" s="36">
        <v>180000000</v>
      </c>
      <c r="D82" s="36">
        <v>0</v>
      </c>
      <c r="E82" s="36">
        <v>11254139.939999999</v>
      </c>
      <c r="F82" s="36">
        <v>558730.16</v>
      </c>
      <c r="G82" s="37">
        <f>SUM(D82:F82)</f>
        <v>11812870.1</v>
      </c>
      <c r="H82" s="36">
        <v>0</v>
      </c>
      <c r="I82" s="36">
        <v>320000000</v>
      </c>
      <c r="J82" s="36">
        <v>0</v>
      </c>
      <c r="K82" s="36">
        <v>0</v>
      </c>
      <c r="L82" s="36">
        <f>C82-D82+H82+I82+J82-K82</f>
        <v>500000000</v>
      </c>
    </row>
    <row r="83" spans="2:12" x14ac:dyDescent="0.15">
      <c r="B83" s="35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2:12" x14ac:dyDescent="0.15">
      <c r="B84" s="33" t="s">
        <v>44</v>
      </c>
      <c r="C84" s="34">
        <f>SUM(C85:C88)</f>
        <v>106137066.58000001</v>
      </c>
      <c r="D84" s="34">
        <f t="shared" ref="D84:L84" si="21">SUM(D85:D88)</f>
        <v>3761229.0199999996</v>
      </c>
      <c r="E84" s="34">
        <f t="shared" si="21"/>
        <v>1525994.2600000002</v>
      </c>
      <c r="F84" s="34">
        <f t="shared" si="21"/>
        <v>0</v>
      </c>
      <c r="G84" s="40">
        <f>SUM(G85:G88)</f>
        <v>5287223.2799999993</v>
      </c>
      <c r="H84" s="34">
        <f t="shared" si="21"/>
        <v>177393.28999999998</v>
      </c>
      <c r="I84" s="34">
        <f t="shared" si="21"/>
        <v>0</v>
      </c>
      <c r="J84" s="34">
        <f t="shared" si="21"/>
        <v>0</v>
      </c>
      <c r="K84" s="34">
        <f t="shared" si="21"/>
        <v>0</v>
      </c>
      <c r="L84" s="34">
        <f t="shared" si="21"/>
        <v>102553230.84999999</v>
      </c>
    </row>
    <row r="85" spans="2:12" ht="13.5" x14ac:dyDescent="0.15">
      <c r="B85" s="41" t="s">
        <v>62</v>
      </c>
      <c r="C85" s="36">
        <v>48587601.75</v>
      </c>
      <c r="D85" s="42">
        <v>1229185.71</v>
      </c>
      <c r="E85" s="42">
        <v>207609.28</v>
      </c>
      <c r="F85" s="42">
        <v>0</v>
      </c>
      <c r="G85" s="37">
        <f t="shared" ref="G85:G87" si="22">SUM(D85:F85)</f>
        <v>1436794.99</v>
      </c>
      <c r="H85" s="42">
        <v>719463.26</v>
      </c>
      <c r="I85" s="42">
        <v>0</v>
      </c>
      <c r="J85" s="42">
        <v>0</v>
      </c>
      <c r="K85" s="42">
        <v>0</v>
      </c>
      <c r="L85" s="42">
        <f t="shared" ref="L85:L87" si="23">C85-D85+H85+I85+J85-K85</f>
        <v>48077879.299999997</v>
      </c>
    </row>
    <row r="86" spans="2:12" x14ac:dyDescent="0.15">
      <c r="B86" s="46" t="s">
        <v>46</v>
      </c>
      <c r="C86" s="47">
        <v>681638.35</v>
      </c>
      <c r="D86" s="47">
        <v>590572.13</v>
      </c>
      <c r="E86" s="42">
        <v>96962.36</v>
      </c>
      <c r="F86" s="47">
        <v>0</v>
      </c>
      <c r="G86" s="48">
        <f t="shared" si="22"/>
        <v>687534.49</v>
      </c>
      <c r="H86" s="47">
        <v>-91066.22</v>
      </c>
      <c r="I86" s="47">
        <v>0</v>
      </c>
      <c r="J86" s="47">
        <v>0</v>
      </c>
      <c r="K86" s="47">
        <v>0</v>
      </c>
      <c r="L86" s="47">
        <f t="shared" si="23"/>
        <v>-2.9103830456733704E-11</v>
      </c>
    </row>
    <row r="87" spans="2:12" x14ac:dyDescent="0.15">
      <c r="B87" s="35" t="s">
        <v>47</v>
      </c>
      <c r="C87" s="42">
        <v>56867826.480000004</v>
      </c>
      <c r="D87" s="42">
        <v>1941471.18</v>
      </c>
      <c r="E87" s="42">
        <v>1221422.6200000001</v>
      </c>
      <c r="F87" s="42">
        <v>0</v>
      </c>
      <c r="G87" s="37">
        <f t="shared" si="22"/>
        <v>3162893.8</v>
      </c>
      <c r="H87" s="42">
        <v>-451003.75000000006</v>
      </c>
      <c r="I87" s="42">
        <v>0</v>
      </c>
      <c r="J87" s="42">
        <v>0</v>
      </c>
      <c r="K87" s="42">
        <v>0</v>
      </c>
      <c r="L87" s="42">
        <f t="shared" si="23"/>
        <v>54475351.550000004</v>
      </c>
    </row>
    <row r="88" spans="2:12" x14ac:dyDescent="0.15">
      <c r="B88" s="41"/>
      <c r="C88" s="42">
        <v>0</v>
      </c>
      <c r="D88" s="42">
        <v>0</v>
      </c>
      <c r="E88" s="42">
        <v>0</v>
      </c>
      <c r="F88" s="42">
        <v>0</v>
      </c>
      <c r="G88" s="37">
        <v>0</v>
      </c>
      <c r="H88" s="42">
        <v>0</v>
      </c>
      <c r="I88" s="42">
        <v>0</v>
      </c>
      <c r="J88" s="42">
        <v>0</v>
      </c>
      <c r="K88" s="42">
        <v>0</v>
      </c>
      <c r="L88" s="36">
        <v>0</v>
      </c>
    </row>
    <row r="89" spans="2:12" x14ac:dyDescent="0.15">
      <c r="B89" s="35"/>
      <c r="C89" s="42"/>
      <c r="D89" s="42"/>
      <c r="E89" s="42"/>
      <c r="F89" s="42"/>
      <c r="G89" s="37"/>
      <c r="H89" s="42"/>
      <c r="I89" s="42"/>
      <c r="J89" s="42"/>
      <c r="K89" s="42"/>
      <c r="L89" s="42"/>
    </row>
    <row r="90" spans="2:12" x14ac:dyDescent="0.15">
      <c r="B90" s="33" t="s">
        <v>48</v>
      </c>
      <c r="C90" s="43">
        <f t="shared" ref="C90:L90" si="24">C92</f>
        <v>339070316.93000001</v>
      </c>
      <c r="D90" s="43">
        <f t="shared" si="24"/>
        <v>104882680.74999999</v>
      </c>
      <c r="E90" s="43">
        <f t="shared" si="24"/>
        <v>8324252.7999999989</v>
      </c>
      <c r="F90" s="43">
        <f>F92</f>
        <v>2380958.3199999998</v>
      </c>
      <c r="G90" s="43">
        <f t="shared" si="24"/>
        <v>115587891.87</v>
      </c>
      <c r="H90" s="43">
        <f t="shared" si="24"/>
        <v>120417926.83000001</v>
      </c>
      <c r="I90" s="43">
        <f t="shared" si="24"/>
        <v>52259935.219999999</v>
      </c>
      <c r="J90" s="43">
        <f t="shared" si="24"/>
        <v>0</v>
      </c>
      <c r="K90" s="43">
        <f t="shared" si="24"/>
        <v>0</v>
      </c>
      <c r="L90" s="43">
        <f t="shared" si="24"/>
        <v>406865498.23000002</v>
      </c>
    </row>
    <row r="91" spans="2:12" x14ac:dyDescent="0.15">
      <c r="B91" s="33"/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2:12" x14ac:dyDescent="0.15">
      <c r="B92" s="33" t="s">
        <v>49</v>
      </c>
      <c r="C92" s="34">
        <f>SUM(C93:C96)</f>
        <v>339070316.93000001</v>
      </c>
      <c r="D92" s="34">
        <f t="shared" ref="D92:L92" si="25">SUM(D93:D96)</f>
        <v>104882680.74999999</v>
      </c>
      <c r="E92" s="34">
        <f t="shared" si="25"/>
        <v>8324252.7999999989</v>
      </c>
      <c r="F92" s="34">
        <f t="shared" si="25"/>
        <v>2380958.3199999998</v>
      </c>
      <c r="G92" s="43">
        <f>SUM(G93:G96)</f>
        <v>115587891.87</v>
      </c>
      <c r="H92" s="34">
        <f t="shared" si="25"/>
        <v>120417926.83000001</v>
      </c>
      <c r="I92" s="34">
        <f t="shared" si="25"/>
        <v>52259935.219999999</v>
      </c>
      <c r="J92" s="34">
        <f t="shared" si="25"/>
        <v>0</v>
      </c>
      <c r="K92" s="34">
        <f t="shared" si="25"/>
        <v>0</v>
      </c>
      <c r="L92" s="34">
        <f t="shared" si="25"/>
        <v>406865498.23000002</v>
      </c>
    </row>
    <row r="93" spans="2:12" x14ac:dyDescent="0.15">
      <c r="B93" s="35" t="s">
        <v>50</v>
      </c>
      <c r="C93" s="36">
        <v>41483911.43</v>
      </c>
      <c r="D93" s="36">
        <v>41808683.789999999</v>
      </c>
      <c r="E93" s="36">
        <v>827205.2</v>
      </c>
      <c r="F93" s="36">
        <v>0</v>
      </c>
      <c r="G93" s="37">
        <f t="shared" ref="G93:G96" si="26">SUM(D93:F93)</f>
        <v>42635888.990000002</v>
      </c>
      <c r="H93" s="36">
        <v>324772.36</v>
      </c>
      <c r="I93" s="36">
        <v>0</v>
      </c>
      <c r="J93" s="36">
        <v>0</v>
      </c>
      <c r="K93" s="36">
        <v>0</v>
      </c>
      <c r="L93" s="36">
        <f t="shared" ref="L93:L96" si="27">C93-D93+H93+I93+J93-K93</f>
        <v>5.8207660913467407E-10</v>
      </c>
    </row>
    <row r="94" spans="2:12" x14ac:dyDescent="0.15">
      <c r="B94" s="35" t="s">
        <v>51</v>
      </c>
      <c r="C94" s="36">
        <v>81812661.780000001</v>
      </c>
      <c r="D94" s="36">
        <v>47749593.409999996</v>
      </c>
      <c r="E94" s="36">
        <v>3021214.03</v>
      </c>
      <c r="F94" s="36">
        <v>0</v>
      </c>
      <c r="G94" s="37">
        <f t="shared" si="26"/>
        <v>50770807.439999998</v>
      </c>
      <c r="H94" s="36">
        <v>23182656.059999999</v>
      </c>
      <c r="I94" s="36">
        <v>0</v>
      </c>
      <c r="J94" s="36">
        <v>0</v>
      </c>
      <c r="K94" s="36">
        <v>0</v>
      </c>
      <c r="L94" s="36">
        <f t="shared" si="27"/>
        <v>57245724.430000007</v>
      </c>
    </row>
    <row r="95" spans="2:12" x14ac:dyDescent="0.15">
      <c r="B95" s="35" t="s">
        <v>52</v>
      </c>
      <c r="C95" s="36">
        <v>215773743.72</v>
      </c>
      <c r="D95" s="36">
        <v>15324403.550000001</v>
      </c>
      <c r="E95" s="36">
        <v>3886985.65</v>
      </c>
      <c r="F95" s="36">
        <v>0</v>
      </c>
      <c r="G95" s="37">
        <f t="shared" si="26"/>
        <v>19211389.199999999</v>
      </c>
      <c r="H95" s="36">
        <v>85619152.700000018</v>
      </c>
      <c r="I95" s="36">
        <v>0</v>
      </c>
      <c r="J95" s="36">
        <v>0</v>
      </c>
      <c r="K95" s="36">
        <v>0</v>
      </c>
      <c r="L95" s="36">
        <f t="shared" si="27"/>
        <v>286068492.87</v>
      </c>
    </row>
    <row r="96" spans="2:12" ht="14.25" thickBot="1" x14ac:dyDescent="0.2">
      <c r="B96" s="35" t="s">
        <v>53</v>
      </c>
      <c r="C96" s="36">
        <v>0</v>
      </c>
      <c r="D96" s="36">
        <v>0</v>
      </c>
      <c r="E96" s="36">
        <v>588847.92000000004</v>
      </c>
      <c r="F96" s="36">
        <v>2380958.3199999998</v>
      </c>
      <c r="G96" s="36">
        <f t="shared" si="26"/>
        <v>2969806.2399999998</v>
      </c>
      <c r="H96" s="36">
        <v>11291345.710000001</v>
      </c>
      <c r="I96" s="36">
        <v>52259935.219999999</v>
      </c>
      <c r="J96" s="36">
        <v>0</v>
      </c>
      <c r="K96" s="36">
        <v>0</v>
      </c>
      <c r="L96" s="36">
        <f t="shared" si="27"/>
        <v>63551280.93</v>
      </c>
    </row>
    <row r="97" spans="1:12" ht="13.5" thickBot="1" x14ac:dyDescent="0.2">
      <c r="B97" s="44" t="s">
        <v>11</v>
      </c>
      <c r="C97" s="45">
        <f>C61+C90</f>
        <v>27348480177.850002</v>
      </c>
      <c r="D97" s="45">
        <f>D61+D90</f>
        <v>683911007.41000009</v>
      </c>
      <c r="E97" s="45">
        <f>E61+E90</f>
        <v>296867448.93000001</v>
      </c>
      <c r="F97" s="45">
        <f>F61+F90</f>
        <v>5181153.17</v>
      </c>
      <c r="G97" s="45">
        <f>G90+G61</f>
        <v>985959609.51000011</v>
      </c>
      <c r="H97" s="45">
        <f>H90+H61</f>
        <v>610788152.86000013</v>
      </c>
      <c r="I97" s="45">
        <f>I90+I61</f>
        <v>388002151.63</v>
      </c>
      <c r="J97" s="45">
        <f>J90+J61</f>
        <v>8289041.6199999992</v>
      </c>
      <c r="K97" s="45">
        <f>K90+K61</f>
        <v>-48853.419999999962</v>
      </c>
      <c r="L97" s="45">
        <f>L61+L90</f>
        <v>27671697369.969997</v>
      </c>
    </row>
    <row r="98" spans="1:12" ht="12.75" customHeight="1" x14ac:dyDescent="0.15">
      <c r="B98" s="49" t="s">
        <v>63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 ht="12.75" customHeight="1" x14ac:dyDescent="0.15">
      <c r="B99" s="50" t="s">
        <v>64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1:12" ht="19.5" customHeight="1" x14ac:dyDescent="0.15">
      <c r="B100" s="50" t="s">
        <v>65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</row>
    <row r="101" spans="1:12" ht="36.75" customHeight="1" x14ac:dyDescent="0.15">
      <c r="B101" s="51" t="s">
        <v>66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 ht="25.5" customHeight="1" x14ac:dyDescent="0.2">
      <c r="A102" s="52"/>
      <c r="B102" s="53" t="s">
        <v>67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x14ac:dyDescent="0.2">
      <c r="A103" s="52"/>
      <c r="B103" s="55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">
      <c r="A104" s="52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x14ac:dyDescent="0.15"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15">
      <c r="D106" s="38"/>
      <c r="E106" s="38"/>
      <c r="F106" s="38"/>
      <c r="G106" s="38"/>
      <c r="H106" s="38"/>
      <c r="I106" s="38"/>
      <c r="J106" s="38"/>
      <c r="K106" s="38"/>
    </row>
  </sheetData>
  <mergeCells count="19">
    <mergeCell ref="B98:L98"/>
    <mergeCell ref="B99:L99"/>
    <mergeCell ref="B100:L100"/>
    <mergeCell ref="B101:L101"/>
    <mergeCell ref="B102:L102"/>
    <mergeCell ref="B52:L52"/>
    <mergeCell ref="B56:B59"/>
    <mergeCell ref="C56:C57"/>
    <mergeCell ref="D56:G57"/>
    <mergeCell ref="H56:K56"/>
    <mergeCell ref="L56:L57"/>
    <mergeCell ref="H57:J57"/>
    <mergeCell ref="B2:L2"/>
    <mergeCell ref="B6:B9"/>
    <mergeCell ref="C6:C7"/>
    <mergeCell ref="D6:G7"/>
    <mergeCell ref="H6:K6"/>
    <mergeCell ref="L6:L7"/>
    <mergeCell ref="H7:J7"/>
  </mergeCells>
  <conditionalFormatting sqref="C12:L13 I48 J47:L48 C33:I34 C18:K18 C36:C37 E36:I37 C14:I17 C39:I41 C43:I45 C19:L26 C47:H48 C46">
    <cfRule type="cellIs" dxfId="53" priority="56" operator="lessThan">
      <formula>0</formula>
    </cfRule>
  </conditionalFormatting>
  <conditionalFormatting sqref="I47">
    <cfRule type="cellIs" dxfId="52" priority="55" operator="lessThan">
      <formula>0</formula>
    </cfRule>
  </conditionalFormatting>
  <conditionalFormatting sqref="C35:I35 D36:D37">
    <cfRule type="cellIs" dxfId="51" priority="54" operator="lessThan">
      <formula>0</formula>
    </cfRule>
  </conditionalFormatting>
  <conditionalFormatting sqref="J35:K35">
    <cfRule type="cellIs" dxfId="50" priority="52" operator="lessThan">
      <formula>0</formula>
    </cfRule>
  </conditionalFormatting>
  <conditionalFormatting sqref="J33:L34 L18 J14:L17 J36:K37 J39:L41 J43:L45">
    <cfRule type="cellIs" dxfId="49" priority="53" operator="lessThan">
      <formula>0</formula>
    </cfRule>
  </conditionalFormatting>
  <conditionalFormatting sqref="C28:C29 E28:I29">
    <cfRule type="cellIs" dxfId="48" priority="50" operator="lessThan">
      <formula>0</formula>
    </cfRule>
  </conditionalFormatting>
  <conditionalFormatting sqref="J28:K29">
    <cfRule type="cellIs" dxfId="47" priority="49" operator="lessThan">
      <formula>0</formula>
    </cfRule>
  </conditionalFormatting>
  <conditionalFormatting sqref="C27:I27">
    <cfRule type="cellIs" dxfId="46" priority="48" operator="lessThan">
      <formula>0</formula>
    </cfRule>
  </conditionalFormatting>
  <conditionalFormatting sqref="J27:L27">
    <cfRule type="cellIs" dxfId="45" priority="47" operator="lessThan">
      <formula>0</formula>
    </cfRule>
  </conditionalFormatting>
  <conditionalFormatting sqref="C11:L11">
    <cfRule type="cellIs" dxfId="44" priority="46" operator="lessThan">
      <formula>0</formula>
    </cfRule>
  </conditionalFormatting>
  <conditionalFormatting sqref="C11">
    <cfRule type="cellIs" dxfId="43" priority="45" operator="lessThan">
      <formula>0</formula>
    </cfRule>
  </conditionalFormatting>
  <conditionalFormatting sqref="D28:D29">
    <cfRule type="cellIs" dxfId="42" priority="44" operator="lessThan">
      <formula>0</formula>
    </cfRule>
  </conditionalFormatting>
  <conditionalFormatting sqref="L28:L29">
    <cfRule type="cellIs" dxfId="41" priority="43" operator="lessThan">
      <formula>0</formula>
    </cfRule>
  </conditionalFormatting>
  <conditionalFormatting sqref="L35:L37">
    <cfRule type="cellIs" dxfId="40" priority="42" operator="lessThan">
      <formula>0</formula>
    </cfRule>
  </conditionalFormatting>
  <conditionalFormatting sqref="C38">
    <cfRule type="cellIs" dxfId="39" priority="41" operator="lessThan">
      <formula>0</formula>
    </cfRule>
  </conditionalFormatting>
  <conditionalFormatting sqref="E38:I38">
    <cfRule type="cellIs" dxfId="38" priority="40" operator="lessThan">
      <formula>0</formula>
    </cfRule>
  </conditionalFormatting>
  <conditionalFormatting sqref="D38">
    <cfRule type="cellIs" dxfId="37" priority="39" operator="lessThan">
      <formula>0</formula>
    </cfRule>
  </conditionalFormatting>
  <conditionalFormatting sqref="J38:K38">
    <cfRule type="cellIs" dxfId="36" priority="38" operator="lessThan">
      <formula>0</formula>
    </cfRule>
  </conditionalFormatting>
  <conditionalFormatting sqref="L38">
    <cfRule type="cellIs" dxfId="35" priority="37" operator="lessThan">
      <formula>0</formula>
    </cfRule>
  </conditionalFormatting>
  <conditionalFormatting sqref="C30:I30">
    <cfRule type="cellIs" dxfId="34" priority="36" operator="lessThan">
      <formula>0</formula>
    </cfRule>
  </conditionalFormatting>
  <conditionalFormatting sqref="J30:L30">
    <cfRule type="cellIs" dxfId="33" priority="35" operator="lessThan">
      <formula>0</formula>
    </cfRule>
  </conditionalFormatting>
  <conditionalFormatting sqref="C31:I31">
    <cfRule type="cellIs" dxfId="32" priority="34" operator="lessThan">
      <formula>0</formula>
    </cfRule>
  </conditionalFormatting>
  <conditionalFormatting sqref="J31:L31">
    <cfRule type="cellIs" dxfId="31" priority="33" operator="lessThan">
      <formula>0</formula>
    </cfRule>
  </conditionalFormatting>
  <conditionalFormatting sqref="D32">
    <cfRule type="cellIs" dxfId="30" priority="30" operator="lessThan">
      <formula>0</formula>
    </cfRule>
  </conditionalFormatting>
  <conditionalFormatting sqref="L32">
    <cfRule type="cellIs" dxfId="29" priority="29" operator="lessThan">
      <formula>0</formula>
    </cfRule>
  </conditionalFormatting>
  <conditionalFormatting sqref="C32 E32:I32">
    <cfRule type="cellIs" dxfId="28" priority="32" operator="lessThan">
      <formula>0</formula>
    </cfRule>
  </conditionalFormatting>
  <conditionalFormatting sqref="J32:K32">
    <cfRule type="cellIs" dxfId="27" priority="31" operator="lessThan">
      <formula>0</formula>
    </cfRule>
  </conditionalFormatting>
  <conditionalFormatting sqref="C42:L42">
    <cfRule type="cellIs" dxfId="26" priority="28" operator="lessThan">
      <formula>0</formula>
    </cfRule>
  </conditionalFormatting>
  <conditionalFormatting sqref="H63:K68">
    <cfRule type="cellIs" dxfId="25" priority="24" operator="lessThan">
      <formula>0</formula>
    </cfRule>
  </conditionalFormatting>
  <conditionalFormatting sqref="C77:G77 C78:I79 C83:I83">
    <cfRule type="cellIs" dxfId="24" priority="22" operator="lessThan">
      <formula>0</formula>
    </cfRule>
  </conditionalFormatting>
  <conditionalFormatting sqref="H69:L72">
    <cfRule type="cellIs" dxfId="23" priority="23" operator="lessThan">
      <formula>0</formula>
    </cfRule>
  </conditionalFormatting>
  <conditionalFormatting sqref="J78:L79 L77 J83:L83">
    <cfRule type="cellIs" dxfId="22" priority="21" operator="lessThan">
      <formula>0</formula>
    </cfRule>
  </conditionalFormatting>
  <conditionalFormatting sqref="J77:K77">
    <cfRule type="cellIs" dxfId="21" priority="19" operator="lessThan">
      <formula>0</formula>
    </cfRule>
  </conditionalFormatting>
  <conditionalFormatting sqref="C86:I87 C84:I84 C89:I89 C88">
    <cfRule type="cellIs" dxfId="20" priority="18" operator="lessThan">
      <formula>0</formula>
    </cfRule>
  </conditionalFormatting>
  <conditionalFormatting sqref="H77:I77">
    <cfRule type="cellIs" dxfId="19" priority="20" operator="lessThan">
      <formula>0</formula>
    </cfRule>
  </conditionalFormatting>
  <conditionalFormatting sqref="E88:I88">
    <cfRule type="cellIs" dxfId="18" priority="13" operator="lessThan">
      <formula>0</formula>
    </cfRule>
  </conditionalFormatting>
  <conditionalFormatting sqref="D85:I85">
    <cfRule type="cellIs" dxfId="17" priority="17" operator="lessThan">
      <formula>0</formula>
    </cfRule>
  </conditionalFormatting>
  <conditionalFormatting sqref="J89:L89 J84:L84 J86:K87">
    <cfRule type="cellIs" dxfId="16" priority="16" operator="lessThan">
      <formula>0</formula>
    </cfRule>
  </conditionalFormatting>
  <conditionalFormatting sqref="C85">
    <cfRule type="cellIs" dxfId="15" priority="14" operator="lessThan">
      <formula>0</formula>
    </cfRule>
  </conditionalFormatting>
  <conditionalFormatting sqref="J85:L85 L86:L87">
    <cfRule type="cellIs" dxfId="14" priority="15" operator="lessThan">
      <formula>0</formula>
    </cfRule>
  </conditionalFormatting>
  <conditionalFormatting sqref="D88">
    <cfRule type="cellIs" dxfId="13" priority="12" operator="lessThan">
      <formula>0</formula>
    </cfRule>
  </conditionalFormatting>
  <conditionalFormatting sqref="J88:K88">
    <cfRule type="cellIs" dxfId="12" priority="11" operator="lessThan">
      <formula>0</formula>
    </cfRule>
  </conditionalFormatting>
  <conditionalFormatting sqref="L88">
    <cfRule type="cellIs" dxfId="11" priority="10" operator="lessThan">
      <formula>0</formula>
    </cfRule>
  </conditionalFormatting>
  <conditionalFormatting sqref="C80:G80">
    <cfRule type="cellIs" dxfId="10" priority="9" operator="lessThan">
      <formula>0</formula>
    </cfRule>
  </conditionalFormatting>
  <conditionalFormatting sqref="L80">
    <cfRule type="cellIs" dxfId="9" priority="8" operator="lessThan">
      <formula>0</formula>
    </cfRule>
  </conditionalFormatting>
  <conditionalFormatting sqref="H80:K80">
    <cfRule type="cellIs" dxfId="8" priority="7" operator="lessThan">
      <formula>0</formula>
    </cfRule>
  </conditionalFormatting>
  <conditionalFormatting sqref="C81:G81 C82:I82">
    <cfRule type="cellIs" dxfId="7" priority="6" operator="lessThan">
      <formula>0</formula>
    </cfRule>
  </conditionalFormatting>
  <conditionalFormatting sqref="J82:L82 L81">
    <cfRule type="cellIs" dxfId="6" priority="5" operator="lessThan">
      <formula>0</formula>
    </cfRule>
  </conditionalFormatting>
  <conditionalFormatting sqref="J81:K81">
    <cfRule type="cellIs" dxfId="5" priority="3" operator="lessThan">
      <formula>0</formula>
    </cfRule>
  </conditionalFormatting>
  <conditionalFormatting sqref="H81:I81">
    <cfRule type="cellIs" dxfId="4" priority="4" operator="lessThan">
      <formula>0</formula>
    </cfRule>
  </conditionalFormatting>
  <conditionalFormatting sqref="I96">
    <cfRule type="cellIs" dxfId="3" priority="25" operator="lessThan">
      <formula>0</formula>
    </cfRule>
  </conditionalFormatting>
  <conditionalFormatting sqref="I97 J96:L97 C96:H97 C90:L95 C61:L62 C63:G76 L63:L76 H73:K76">
    <cfRule type="cellIs" dxfId="2" priority="26" operator="lessThan">
      <formula>0</formula>
    </cfRule>
  </conditionalFormatting>
  <conditionalFormatting sqref="D46:I46">
    <cfRule type="cellIs" dxfId="1" priority="2" operator="lessThan">
      <formula>0</formula>
    </cfRule>
  </conditionalFormatting>
  <conditionalFormatting sqref="J46:L46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3" orientation="portrait" r:id="rId1"/>
  <ignoredErrors>
    <ignoredError sqref="G21:H24 H14:H20" formulaRange="1"/>
    <ignoredError sqref="G14:G2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Rl.09</vt:lpstr>
      <vt:lpstr>Rl.09!Area_de_impressao</vt:lpstr>
    </vt:vector>
  </TitlesOfParts>
  <Company>Secretaria Municipal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2020-10-02T19:01:18Z</cp:lastPrinted>
  <dcterms:created xsi:type="dcterms:W3CDTF">2020-10-02T18:51:01Z</dcterms:created>
  <dcterms:modified xsi:type="dcterms:W3CDTF">2020-10-02T19:07:04Z</dcterms:modified>
</cp:coreProperties>
</file>