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DIG_Nova\3. Relatórios\1. Saldo Devedor -Dívida Pública\SD_DDF - 2020\SDSD por competência\DDF\"/>
    </mc:Choice>
  </mc:AlternateContent>
  <bookViews>
    <workbookView xWindow="0" yWindow="0" windowWidth="21600" windowHeight="9720"/>
  </bookViews>
  <sheets>
    <sheet name="Rl.02" sheetId="1" r:id="rId1"/>
  </sheets>
  <definedNames>
    <definedName name="\i" localSheetId="0">#REF!</definedName>
    <definedName name="_xlnm.Extract" localSheetId="0">#REF!</definedName>
    <definedName name="_xlnm.Extract">#REF!</definedName>
    <definedName name="_xlnm.Print_Area" localSheetId="0">Rl.02!$B$2:$L$108</definedName>
    <definedName name="_xlnm.Database" localSheetId="0">#REF!</definedName>
    <definedName name="_xlnm.Database">#REF!</definedName>
    <definedName name="Criteria_MI" localSheetId="0">#REF!</definedName>
    <definedName name="_xlnm.Criteria" localSheetId="0">#REF!</definedName>
    <definedName name="_xlnm.Criteria">#REF!</definedName>
    <definedName name="Database_MI" localSheetId="0">#REF!</definedName>
    <definedName name="Extract_MI" localSheetId="0">#REF!</definedName>
    <definedName name="JUL" localSheetId="0">#REF!</definedName>
    <definedName name="Print_Area_MI" localSheetId="0">#REF!</definedName>
    <definedName name="QUAD1" localSheetId="0">#REF!</definedName>
    <definedName name="QUAD2" localSheetId="0">#REF!</definedName>
    <definedName name="QUAD3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L96" i="1" l="1"/>
  <c r="G96" i="1"/>
  <c r="L95" i="1"/>
  <c r="G95" i="1"/>
  <c r="L94" i="1"/>
  <c r="G94" i="1"/>
  <c r="L93" i="1"/>
  <c r="L92" i="1" s="1"/>
  <c r="L90" i="1" s="1"/>
  <c r="G93" i="1"/>
  <c r="G92" i="1" s="1"/>
  <c r="G90" i="1" s="1"/>
  <c r="K92" i="1"/>
  <c r="K90" i="1" s="1"/>
  <c r="J92" i="1"/>
  <c r="J90" i="1" s="1"/>
  <c r="I92" i="1"/>
  <c r="H92" i="1"/>
  <c r="H90" i="1" s="1"/>
  <c r="F92" i="1"/>
  <c r="E92" i="1"/>
  <c r="E90" i="1" s="1"/>
  <c r="D92" i="1"/>
  <c r="D90" i="1" s="1"/>
  <c r="C92" i="1"/>
  <c r="C90" i="1" s="1"/>
  <c r="I90" i="1"/>
  <c r="F90" i="1"/>
  <c r="L87" i="1"/>
  <c r="G87" i="1"/>
  <c r="L86" i="1"/>
  <c r="G86" i="1"/>
  <c r="L85" i="1"/>
  <c r="G85" i="1"/>
  <c r="G84" i="1" s="1"/>
  <c r="K84" i="1"/>
  <c r="J84" i="1"/>
  <c r="I84" i="1"/>
  <c r="H84" i="1"/>
  <c r="F84" i="1"/>
  <c r="E84" i="1"/>
  <c r="D84" i="1"/>
  <c r="C84" i="1"/>
  <c r="L82" i="1"/>
  <c r="L81" i="1" s="1"/>
  <c r="G82" i="1"/>
  <c r="G81" i="1" s="1"/>
  <c r="K81" i="1"/>
  <c r="J81" i="1"/>
  <c r="I81" i="1"/>
  <c r="H81" i="1"/>
  <c r="F81" i="1"/>
  <c r="E81" i="1"/>
  <c r="D81" i="1"/>
  <c r="C81" i="1"/>
  <c r="L79" i="1"/>
  <c r="G79" i="1"/>
  <c r="L78" i="1"/>
  <c r="L77" i="1" s="1"/>
  <c r="G78" i="1"/>
  <c r="K77" i="1"/>
  <c r="J77" i="1"/>
  <c r="I77" i="1"/>
  <c r="H77" i="1"/>
  <c r="G77" i="1"/>
  <c r="F77" i="1"/>
  <c r="E77" i="1"/>
  <c r="D77" i="1"/>
  <c r="C77" i="1"/>
  <c r="L75" i="1"/>
  <c r="L74" i="1" s="1"/>
  <c r="G75" i="1"/>
  <c r="G74" i="1" s="1"/>
  <c r="K74" i="1"/>
  <c r="J74" i="1"/>
  <c r="I74" i="1"/>
  <c r="H74" i="1"/>
  <c r="F74" i="1"/>
  <c r="E74" i="1"/>
  <c r="D74" i="1"/>
  <c r="C74" i="1"/>
  <c r="L72" i="1"/>
  <c r="G72" i="1"/>
  <c r="L71" i="1"/>
  <c r="G71" i="1"/>
  <c r="L70" i="1"/>
  <c r="G70" i="1"/>
  <c r="L69" i="1"/>
  <c r="G69" i="1"/>
  <c r="G68" i="1" s="1"/>
  <c r="K68" i="1"/>
  <c r="J68" i="1"/>
  <c r="I68" i="1"/>
  <c r="H68" i="1"/>
  <c r="F68" i="1"/>
  <c r="E68" i="1"/>
  <c r="D68" i="1"/>
  <c r="C68" i="1"/>
  <c r="L66" i="1"/>
  <c r="G66" i="1"/>
  <c r="L65" i="1"/>
  <c r="G65" i="1"/>
  <c r="L64" i="1"/>
  <c r="G64" i="1"/>
  <c r="K63" i="1"/>
  <c r="J63" i="1"/>
  <c r="I63" i="1"/>
  <c r="H63" i="1"/>
  <c r="F63" i="1"/>
  <c r="E63" i="1"/>
  <c r="D63" i="1"/>
  <c r="C63" i="1"/>
  <c r="H61" i="1"/>
  <c r="G43" i="1"/>
  <c r="D42" i="1"/>
  <c r="I42" i="1"/>
  <c r="I40" i="1" s="1"/>
  <c r="E42" i="1"/>
  <c r="G36" i="1"/>
  <c r="G35" i="1"/>
  <c r="J34" i="1"/>
  <c r="I34" i="1"/>
  <c r="F34" i="1"/>
  <c r="E34" i="1"/>
  <c r="C34" i="1"/>
  <c r="K31" i="1"/>
  <c r="C31" i="1"/>
  <c r="L31" i="1"/>
  <c r="I31" i="1"/>
  <c r="H31" i="1"/>
  <c r="E31" i="1"/>
  <c r="D31" i="1"/>
  <c r="G29" i="1"/>
  <c r="K27" i="1"/>
  <c r="C27" i="1"/>
  <c r="L24" i="1"/>
  <c r="I24" i="1"/>
  <c r="H24" i="1"/>
  <c r="E24" i="1"/>
  <c r="D24" i="1"/>
  <c r="G22" i="1"/>
  <c r="K18" i="1"/>
  <c r="C18" i="1"/>
  <c r="K13" i="1"/>
  <c r="C13" i="1"/>
  <c r="L8" i="1"/>
  <c r="L4" i="1" s="1"/>
  <c r="E61" i="1" l="1"/>
  <c r="C61" i="1"/>
  <c r="C97" i="1" s="1"/>
  <c r="D61" i="1"/>
  <c r="D97" i="1" s="1"/>
  <c r="I61" i="1"/>
  <c r="K61" i="1"/>
  <c r="H97" i="1"/>
  <c r="L63" i="1"/>
  <c r="J61" i="1"/>
  <c r="F61" i="1"/>
  <c r="F97" i="1" s="1"/>
  <c r="L68" i="1"/>
  <c r="L84" i="1"/>
  <c r="E97" i="1"/>
  <c r="G63" i="1"/>
  <c r="K97" i="1"/>
  <c r="L61" i="1"/>
  <c r="L97" i="1" s="1"/>
  <c r="J97" i="1"/>
  <c r="G61" i="1"/>
  <c r="G97" i="1" s="1"/>
  <c r="I97" i="1"/>
  <c r="G14" i="1"/>
  <c r="E13" i="1"/>
  <c r="G15" i="1"/>
  <c r="D13" i="1"/>
  <c r="I13" i="1"/>
  <c r="H13" i="1"/>
  <c r="L13" i="1"/>
  <c r="G16" i="1"/>
  <c r="G44" i="1"/>
  <c r="F42" i="1"/>
  <c r="D18" i="1"/>
  <c r="L18" i="1"/>
  <c r="F13" i="1"/>
  <c r="J13" i="1"/>
  <c r="F18" i="1"/>
  <c r="J18" i="1"/>
  <c r="C24" i="1"/>
  <c r="K24" i="1"/>
  <c r="F27" i="1"/>
  <c r="J27" i="1"/>
  <c r="E40" i="1"/>
  <c r="J42" i="1"/>
  <c r="J40" i="1" s="1"/>
  <c r="K42" i="1"/>
  <c r="K40" i="1" s="1"/>
  <c r="H27" i="1"/>
  <c r="J31" i="1"/>
  <c r="G32" i="1"/>
  <c r="G31" i="1" s="1"/>
  <c r="D40" i="1"/>
  <c r="C42" i="1"/>
  <c r="H18" i="1"/>
  <c r="G25" i="1"/>
  <c r="G24" i="1" s="1"/>
  <c r="D27" i="1"/>
  <c r="L27" i="1"/>
  <c r="E18" i="1"/>
  <c r="I18" i="1"/>
  <c r="G19" i="1"/>
  <c r="G18" i="1" s="1"/>
  <c r="F24" i="1"/>
  <c r="J24" i="1"/>
  <c r="E27" i="1"/>
  <c r="I27" i="1"/>
  <c r="G28" i="1"/>
  <c r="G27" i="1" s="1"/>
  <c r="F31" i="1"/>
  <c r="K34" i="1"/>
  <c r="D34" i="1"/>
  <c r="H34" i="1"/>
  <c r="L34" i="1"/>
  <c r="H42" i="1"/>
  <c r="H40" i="1" s="1"/>
  <c r="L42" i="1"/>
  <c r="G37" i="1"/>
  <c r="G34" i="1" s="1"/>
  <c r="G45" i="1"/>
  <c r="G42" i="1" l="1"/>
  <c r="G40" i="1" s="1"/>
  <c r="L40" i="1"/>
  <c r="K11" i="1"/>
  <c r="K48" i="1" s="1"/>
  <c r="C11" i="1"/>
  <c r="J11" i="1"/>
  <c r="J48" i="1" s="1"/>
  <c r="C40" i="1"/>
  <c r="F11" i="1"/>
  <c r="I11" i="1"/>
  <c r="I48" i="1" s="1"/>
  <c r="D11" i="1"/>
  <c r="G13" i="1"/>
  <c r="G11" i="1" s="1"/>
  <c r="G48" i="1" s="1"/>
  <c r="L11" i="1"/>
  <c r="E11" i="1"/>
  <c r="F40" i="1"/>
  <c r="H11" i="1"/>
  <c r="H48" i="1" s="1"/>
  <c r="F48" i="1" l="1"/>
  <c r="C48" i="1"/>
  <c r="E48" i="1"/>
  <c r="D48" i="1"/>
  <c r="L48" i="1"/>
</calcChain>
</file>

<file path=xl/sharedStrings.xml><?xml version="1.0" encoding="utf-8"?>
<sst xmlns="http://schemas.openxmlformats.org/spreadsheetml/2006/main" count="117" uniqueCount="70">
  <si>
    <t>DEMONSTRAÇÃO DA DÍVIDA FUNDADA</t>
  </si>
  <si>
    <t>Valores em R$ 1,00</t>
  </si>
  <si>
    <t>DISCRIMINAÇÃO</t>
  </si>
  <si>
    <t>SALDO DEVEDOR EM:</t>
  </si>
  <si>
    <t>PAGAMENTO</t>
  </si>
  <si>
    <t>VARIAÇÕES</t>
  </si>
  <si>
    <t>INCORPORAÇÕES</t>
  </si>
  <si>
    <t>DESINCORPORAÇÕES</t>
  </si>
  <si>
    <t>AMORTIZAÇÃO</t>
  </si>
  <si>
    <t>JUROS</t>
  </si>
  <si>
    <t>OUTROS ENCARGOS</t>
  </si>
  <si>
    <t>TOTAL</t>
  </si>
  <si>
    <t>CORREÇÃO MONETÁRIA</t>
  </si>
  <si>
    <t>LIBERAÇÕES            Operações de Crédito</t>
  </si>
  <si>
    <t xml:space="preserve">INCORP. JUROS/ENCARGOS PRO-RATA OU SALDO DEVEDOR     </t>
  </si>
  <si>
    <t xml:space="preserve">AMORTIZAÇÃO EXTRA OU MIGRAÇÃO/REDUÇÃO SDO DEVEDOR </t>
  </si>
  <si>
    <t>(a)</t>
  </si>
  <si>
    <t>(b)</t>
  </si>
  <si>
    <t>(c)</t>
  </si>
  <si>
    <t>(d)</t>
  </si>
  <si>
    <t>(e) = (b+c+d)</t>
  </si>
  <si>
    <t>(f)</t>
  </si>
  <si>
    <t>(g)</t>
  </si>
  <si>
    <t>(h)</t>
  </si>
  <si>
    <t>(i)</t>
  </si>
  <si>
    <t>(j) = (a-b+f+g+h-i)</t>
  </si>
  <si>
    <t xml:space="preserve"> </t>
  </si>
  <si>
    <t>1. DÍVIDA FUNDADA INTERNA</t>
  </si>
  <si>
    <t>- UNIÃO</t>
  </si>
  <si>
    <t>DMLP - Lei 12.671/98</t>
  </si>
  <si>
    <t>Lei Fed. 8.727/93 - COHAB/PMSP(¹) (²)</t>
  </si>
  <si>
    <t>Refinanciamento MP 2.185-35/2001</t>
  </si>
  <si>
    <t>- CAIXA ECONÔMICA FEDERAL</t>
  </si>
  <si>
    <t>PNAFM Segunda Fase CT Nº 0388043-02</t>
  </si>
  <si>
    <t>PNAFM Segunda Fase CT Nº 0474998-77</t>
  </si>
  <si>
    <t xml:space="preserve">PNAFM  2ª Fase - 2ª Etapa CT Nº: 0519642-52  </t>
  </si>
  <si>
    <t>Progr. Saneamento Drenagem -  Lei 16.757/2017</t>
  </si>
  <si>
    <t xml:space="preserve"> - BNDES</t>
  </si>
  <si>
    <t>PMAT - II¹</t>
  </si>
  <si>
    <t>- BANCO SANTANDER</t>
  </si>
  <si>
    <t>Programa Asfalto Novo - Lei 16.757/2017</t>
  </si>
  <si>
    <t>Programa Hab Casa da Família - Lei 16.757/2018</t>
  </si>
  <si>
    <t>- BANCO ITAÚ</t>
  </si>
  <si>
    <t>Programa Asfalto Novo II - Lei 16.757/2017</t>
  </si>
  <si>
    <t>- OUTRAS DÍVIDAS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</si>
  <si>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</si>
  <si>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r>
      <t>INSS - Leis 11.941/09 e 12.865/13 e MP 778/17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</si>
  <si>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t xml:space="preserve">Lei 12.810/2013 - Parcelamento PASEP </t>
  </si>
  <si>
    <t>2. DÍVIDA FUNDADA EXTERNA</t>
  </si>
  <si>
    <t>BID</t>
  </si>
  <si>
    <t>849/OC-BR PROCAV II - BID II</t>
  </si>
  <si>
    <t>938/OC-BR PROVER/CINGAPURA - BID III</t>
  </si>
  <si>
    <t>1479/OC-BR PROCENTRO - BID IV</t>
  </si>
  <si>
    <t>4641/OC-BR AVANÇA SAÚDE - BID V</t>
  </si>
  <si>
    <t>LIBERAÇÕES Op. Crédito</t>
  </si>
  <si>
    <t xml:space="preserve">JUROS/ENCARGOS
PRO-RATA      </t>
  </si>
  <si>
    <t xml:space="preserve">TRANSF. DA AMORTIZAÇÃO OU MIGRAÇÃO SDO DEVEDOR </t>
  </si>
  <si>
    <t>Refinanciamento MP 2.185-35/2001(¹) (³)</t>
  </si>
  <si>
    <t xml:space="preserve"> - SANTANDER</t>
  </si>
  <si>
    <r>
      <t>Programa Asfalto Novo - Lei 16.757/2017</t>
    </r>
    <r>
      <rPr>
        <vertAlign val="superscript"/>
        <sz val="9"/>
        <rFont val="Times New Roman"/>
        <family val="1"/>
      </rPr>
      <t/>
    </r>
  </si>
  <si>
    <r>
      <t>Programa Hab Casa da Família - Lei 16.757/2017</t>
    </r>
    <r>
      <rPr>
        <vertAlign val="superscript"/>
        <sz val="9"/>
        <rFont val="Times New Roman"/>
        <family val="1"/>
      </rPr>
      <t/>
    </r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</si>
  <si>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(3)</t>
    </r>
    <r>
      <rPr>
        <sz val="9"/>
        <rFont val="Times New Roman"/>
        <family val="1"/>
      </rPr>
      <t xml:space="preserve"> </t>
    </r>
  </si>
  <si>
    <r>
      <t xml:space="preserve">INSS - Leis 11.941/09 e 12.865/13 e MP 778/17 </t>
    </r>
    <r>
      <rPr>
        <vertAlign val="superscript"/>
        <sz val="9"/>
        <rFont val="Times New Roman"/>
        <family val="1"/>
      </rPr>
      <t xml:space="preserve">(3) </t>
    </r>
  </si>
  <si>
    <t>INSS - Lei nº 10.522/2002</t>
  </si>
  <si>
    <t>Nota¹ - Os valores da coluna (h) são referentes à Incorporação de Juros ao saldo devedor das Dívidas Lei Fed. 8.727/93 - COHAB/PMSP e Dívida com o BNDES (Contratos PMAT).</t>
  </si>
  <si>
    <t>Nota² - Os valores da coluna (i) são referentes a Amortização Extraordinária Efetuadas pelos mutuários da COHAB.</t>
  </si>
  <si>
    <t>Nota³:  Saldo provisório, aguardando consolidação definitiva dos parcelamentos junto à Receita Federal do Brasil - RFB.</t>
  </si>
  <si>
    <t>DEMONSTRAÇÃO DA DÍVIDA FUNDADA (JANEIRO E FEVEREIRO)</t>
  </si>
  <si>
    <r>
      <t>Nota</t>
    </r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: Houve ingressos de recursos no valore de R$ 2.316.189,59 referentes a Operação de Crédito do Programa de Modernização da Administração Tributária e da Gestão dos Setores Sociais Básicos - PMAT.</t>
    </r>
  </si>
  <si>
    <r>
      <t>PMAT - II</t>
    </r>
    <r>
      <rPr>
        <vertAlign val="superscript"/>
        <sz val="10"/>
        <rFont val="Times New Roman"/>
        <family val="1"/>
      </rPr>
      <t>(1) (4)</t>
    </r>
    <r>
      <rPr>
        <sz val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</si>
</sst>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[$-416]mmmm\-yy;@"/>
    <numFmt numFmtId="166" formatCode="yyyy"/>
    <numFmt numFmtId="167" formatCode="_(* #,##0.00_);_(* \(#,##0.00\);_(* \-??_);_(@_)"/>
  </numFmts>
  <fonts count="12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MS Sans Serif"/>
      <family val="2"/>
    </font>
    <font>
      <b/>
      <sz val="14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2">
    <xf numFmtId="164" fontId="0" fillId="0" borderId="0"/>
    <xf numFmtId="40" fontId="4" fillId="0" borderId="0" applyFont="0" applyFill="0" applyBorder="0" applyAlignment="0" applyProtection="0"/>
  </cellStyleXfs>
  <cellXfs count="60">
    <xf numFmtId="164" fontId="0" fillId="0" borderId="0" xfId="0"/>
    <xf numFmtId="164" fontId="1" fillId="2" borderId="0" xfId="0" applyFont="1" applyFill="1" applyAlignment="1">
      <alignment vertical="center"/>
    </xf>
    <xf numFmtId="164" fontId="2" fillId="2" borderId="0" xfId="0" applyFont="1" applyFill="1" applyAlignment="1">
      <alignment vertical="center"/>
    </xf>
    <xf numFmtId="40" fontId="0" fillId="2" borderId="0" xfId="1" applyFont="1" applyFill="1"/>
    <xf numFmtId="39" fontId="2" fillId="2" borderId="0" xfId="0" quotePrefix="1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39" fontId="2" fillId="2" borderId="0" xfId="0" quotePrefix="1" applyNumberFormat="1" applyFont="1" applyFill="1" applyBorder="1" applyAlignment="1" applyProtection="1">
      <alignment horizontal="left" vertical="center"/>
    </xf>
    <xf numFmtId="164" fontId="2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vertical="center"/>
    </xf>
    <xf numFmtId="166" fontId="6" fillId="3" borderId="12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7" xfId="1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164" fontId="2" fillId="2" borderId="7" xfId="0" applyFont="1" applyFill="1" applyBorder="1" applyAlignment="1">
      <alignment vertical="center"/>
    </xf>
    <xf numFmtId="167" fontId="2" fillId="2" borderId="7" xfId="1" applyNumberFormat="1" applyFont="1" applyFill="1" applyBorder="1" applyAlignment="1">
      <alignment vertical="center"/>
    </xf>
    <xf numFmtId="164" fontId="1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horizontal="right" vertical="center"/>
      <protection locked="0"/>
    </xf>
    <xf numFmtId="40" fontId="1" fillId="2" borderId="0" xfId="1" applyFont="1" applyFill="1" applyAlignment="1">
      <alignment vertical="center"/>
    </xf>
    <xf numFmtId="167" fontId="2" fillId="2" borderId="7" xfId="1" applyNumberFormat="1" applyFont="1" applyFill="1" applyBorder="1" applyAlignment="1" applyProtection="1">
      <alignment horizontal="left" vertical="center"/>
      <protection locked="0"/>
    </xf>
    <xf numFmtId="164" fontId="7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vertical="center"/>
      <protection locked="0"/>
    </xf>
    <xf numFmtId="167" fontId="2" fillId="2" borderId="7" xfId="1" applyNumberFormat="1" applyFont="1" applyFill="1" applyBorder="1" applyAlignment="1" applyProtection="1">
      <alignment vertical="center"/>
      <protection locked="0"/>
    </xf>
    <xf numFmtId="164" fontId="2" fillId="3" borderId="12" xfId="0" applyFont="1" applyFill="1" applyBorder="1" applyAlignment="1">
      <alignment horizontal="center" vertical="center"/>
    </xf>
    <xf numFmtId="167" fontId="2" fillId="3" borderId="12" xfId="1" applyNumberFormat="1" applyFont="1" applyFill="1" applyBorder="1" applyAlignment="1" applyProtection="1">
      <alignment vertical="center"/>
      <protection locked="0"/>
    </xf>
    <xf numFmtId="164" fontId="7" fillId="2" borderId="0" xfId="0" applyFont="1" applyFill="1" applyAlignment="1">
      <alignment horizontal="center" vertical="center"/>
    </xf>
    <xf numFmtId="49" fontId="2" fillId="2" borderId="7" xfId="0" applyNumberFormat="1" applyFont="1" applyFill="1" applyBorder="1" applyAlignment="1">
      <alignment vertical="center"/>
    </xf>
    <xf numFmtId="164" fontId="7" fillId="0" borderId="7" xfId="0" applyFont="1" applyFill="1" applyBorder="1" applyAlignment="1">
      <alignment vertical="center"/>
    </xf>
    <xf numFmtId="167" fontId="1" fillId="0" borderId="7" xfId="1" applyNumberFormat="1" applyFont="1" applyFill="1" applyBorder="1" applyAlignment="1" applyProtection="1">
      <alignment vertical="center"/>
      <protection locked="0"/>
    </xf>
    <xf numFmtId="167" fontId="1" fillId="0" borderId="7" xfId="1" applyNumberFormat="1" applyFont="1" applyFill="1" applyBorder="1" applyAlignment="1" applyProtection="1">
      <alignment horizontal="right" vertical="center"/>
      <protection locked="0"/>
    </xf>
    <xf numFmtId="164" fontId="1" fillId="0" borderId="0" xfId="0" applyFont="1" applyFill="1" applyAlignment="1">
      <alignment vertical="center"/>
    </xf>
    <xf numFmtId="40" fontId="1" fillId="2" borderId="0" xfId="1" quotePrefix="1" applyFont="1" applyFill="1" applyAlignment="1" applyProtection="1">
      <alignment vertical="center" wrapText="1"/>
      <protection locked="0"/>
    </xf>
    <xf numFmtId="164" fontId="1" fillId="2" borderId="0" xfId="0" applyFont="1" applyFill="1" applyAlignment="1"/>
    <xf numFmtId="164" fontId="9" fillId="2" borderId="0" xfId="0" applyFont="1" applyFill="1" applyAlignment="1">
      <alignment horizontal="justify" vertical="justify"/>
    </xf>
    <xf numFmtId="39" fontId="1" fillId="2" borderId="0" xfId="0" quotePrefix="1" applyNumberFormat="1" applyFont="1" applyFill="1" applyAlignment="1" applyProtection="1">
      <alignment vertical="center" wrapText="1"/>
      <protection locked="0"/>
    </xf>
    <xf numFmtId="164" fontId="0" fillId="2" borderId="0" xfId="0" applyFont="1" applyFill="1"/>
    <xf numFmtId="164" fontId="0" fillId="0" borderId="0" xfId="0" applyFont="1"/>
    <xf numFmtId="164" fontId="9" fillId="2" borderId="0" xfId="0" applyFont="1" applyFill="1" applyAlignment="1">
      <alignment horizontal="justify" vertical="justify"/>
    </xf>
    <xf numFmtId="164" fontId="9" fillId="2" borderId="0" xfId="0" applyFont="1" applyFill="1" applyAlignment="1">
      <alignment horizontal="justify" vertical="justify" wrapText="1"/>
    </xf>
    <xf numFmtId="164" fontId="1" fillId="2" borderId="0" xfId="0" applyFont="1" applyFill="1" applyAlignment="1">
      <alignment horizontal="center" vertical="center"/>
    </xf>
    <xf numFmtId="164" fontId="3" fillId="2" borderId="0" xfId="0" applyFont="1" applyFill="1" applyAlignment="1">
      <alignment horizontal="center" vertical="center"/>
    </xf>
    <xf numFmtId="3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4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1</xdr:row>
      <xdr:rowOff>42333</xdr:rowOff>
    </xdr:from>
    <xdr:to>
      <xdr:col>1</xdr:col>
      <xdr:colOff>2095500</xdr:colOff>
      <xdr:row>4</xdr:row>
      <xdr:rowOff>144729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" y="204258"/>
          <a:ext cx="1838326" cy="854871"/>
        </a:xfrm>
        <a:prstGeom prst="rect">
          <a:avLst/>
        </a:prstGeom>
      </xdr:spPr>
    </xdr:pic>
    <xdr:clientData/>
  </xdr:twoCellAnchor>
  <xdr:twoCellAnchor>
    <xdr:from>
      <xdr:col>9</xdr:col>
      <xdr:colOff>571500</xdr:colOff>
      <xdr:row>101</xdr:row>
      <xdr:rowOff>161925</xdr:rowOff>
    </xdr:from>
    <xdr:to>
      <xdr:col>12</xdr:col>
      <xdr:colOff>0</xdr:colOff>
      <xdr:row>110</xdr:row>
      <xdr:rowOff>114300</xdr:rowOff>
    </xdr:to>
    <xdr:sp macro="" textlink="">
      <xdr:nvSpPr>
        <xdr:cNvPr id="8" name="Retângulo 7"/>
        <xdr:cNvSpPr/>
      </xdr:nvSpPr>
      <xdr:spPr bwMode="auto">
        <a:xfrm>
          <a:off x="10744200" y="19297650"/>
          <a:ext cx="2997994" cy="148590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Emerson Onofre 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Pereira</a:t>
          </a:r>
          <a:endParaRPr lang="pt-BR" sz="1000">
            <a:solidFill>
              <a:sysClr val="windowText" lastClr="000000"/>
            </a:solidFill>
            <a:effectLst/>
          </a:endParaRP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- Substituto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Secretaria Municipal da Fazenda</a:t>
          </a:r>
        </a:p>
        <a:p>
          <a:pPr algn="ctr"/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CPF - 191.815.708-13</a:t>
          </a:r>
        </a:p>
      </xdr:txBody>
    </xdr:sp>
    <xdr:clientData/>
  </xdr:twoCellAnchor>
  <xdr:twoCellAnchor>
    <xdr:from>
      <xdr:col>1</xdr:col>
      <xdr:colOff>0</xdr:colOff>
      <xdr:row>104</xdr:row>
      <xdr:rowOff>6614</xdr:rowOff>
    </xdr:from>
    <xdr:to>
      <xdr:col>2</xdr:col>
      <xdr:colOff>1160992</xdr:colOff>
      <xdr:row>108</xdr:row>
      <xdr:rowOff>67470</xdr:rowOff>
    </xdr:to>
    <xdr:sp macro="" textlink="">
      <xdr:nvSpPr>
        <xdr:cNvPr id="11" name="Retângulo 3"/>
        <xdr:cNvSpPr/>
      </xdr:nvSpPr>
      <xdr:spPr bwMode="auto">
        <a:xfrm>
          <a:off x="371475" y="10036439"/>
          <a:ext cx="3742267" cy="746656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257.702/O-2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437619</xdr:colOff>
      <xdr:row>104</xdr:row>
      <xdr:rowOff>5292</xdr:rowOff>
    </xdr:from>
    <xdr:to>
      <xdr:col>9</xdr:col>
      <xdr:colOff>321467</xdr:colOff>
      <xdr:row>108</xdr:row>
      <xdr:rowOff>88567</xdr:rowOff>
    </xdr:to>
    <xdr:sp macro="" textlink="">
      <xdr:nvSpPr>
        <xdr:cNvPr id="13" name="Retângulo 12"/>
        <xdr:cNvSpPr/>
      </xdr:nvSpPr>
      <xdr:spPr bwMode="auto">
        <a:xfrm>
          <a:off x="7809969" y="10035117"/>
          <a:ext cx="3265223" cy="76907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240.974/O-7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25929</xdr:colOff>
      <xdr:row>104</xdr:row>
      <xdr:rowOff>0</xdr:rowOff>
    </xdr:from>
    <xdr:to>
      <xdr:col>5</xdr:col>
      <xdr:colOff>585788</xdr:colOff>
      <xdr:row>108</xdr:row>
      <xdr:rowOff>37041</xdr:rowOff>
    </xdr:to>
    <xdr:sp macro="" textlink="">
      <xdr:nvSpPr>
        <xdr:cNvPr id="14" name="Retângulo 13"/>
        <xdr:cNvSpPr/>
      </xdr:nvSpPr>
      <xdr:spPr bwMode="auto">
        <a:xfrm>
          <a:off x="4283604" y="10029825"/>
          <a:ext cx="2674409" cy="722841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Enzo Lúcio Ondei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254.411.408-03</a:t>
          </a:r>
        </a:p>
      </xdr:txBody>
    </xdr:sp>
    <xdr:clientData/>
  </xdr:twoCellAnchor>
  <xdr:twoCellAnchor editAs="oneCell">
    <xdr:from>
      <xdr:col>1</xdr:col>
      <xdr:colOff>752475</xdr:colOff>
      <xdr:row>49</xdr:row>
      <xdr:rowOff>47625</xdr:rowOff>
    </xdr:from>
    <xdr:to>
      <xdr:col>2</xdr:col>
      <xdr:colOff>152401</xdr:colOff>
      <xdr:row>53</xdr:row>
      <xdr:rowOff>92871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8953500"/>
          <a:ext cx="1838326" cy="854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86"/>
  <sheetViews>
    <sheetView tabSelected="1" view="pageBreakPreview" zoomScaleNormal="100" zoomScaleSheetLayoutView="100" workbookViewId="0">
      <pane xSplit="3" ySplit="1" topLeftCell="E89" activePane="bottomRight" state="frozen"/>
      <selection activeCell="C46" sqref="C46"/>
      <selection pane="topRight" activeCell="C46" sqref="C46"/>
      <selection pane="bottomLeft" activeCell="C46" sqref="C46"/>
      <selection pane="bottomRight" activeCell="K116" sqref="K116"/>
    </sheetView>
  </sheetViews>
  <sheetFormatPr defaultColWidth="11" defaultRowHeight="12.75" x14ac:dyDescent="0.15"/>
  <cols>
    <col min="1" max="1" width="3.125" style="1" customWidth="1"/>
    <col min="2" max="2" width="32" style="1" customWidth="1"/>
    <col min="3" max="3" width="17.125" style="1" customWidth="1"/>
    <col min="4" max="4" width="14.375" style="1" customWidth="1"/>
    <col min="5" max="5" width="13.75" style="1" customWidth="1"/>
    <col min="6" max="6" width="13.125" style="1" customWidth="1"/>
    <col min="7" max="7" width="14.5" style="1" customWidth="1"/>
    <col min="8" max="8" width="14.75" style="1" customWidth="1"/>
    <col min="9" max="9" width="12.625" style="42" customWidth="1"/>
    <col min="10" max="10" width="14.75" style="1" customWidth="1"/>
    <col min="11" max="11" width="15.25" style="1" customWidth="1"/>
    <col min="12" max="12" width="16.5" style="1" customWidth="1"/>
    <col min="13" max="16384" width="11" style="1"/>
  </cols>
  <sheetData>
    <row r="1" spans="1:12" x14ac:dyDescent="0.15">
      <c r="D1" s="2"/>
      <c r="E1" s="2"/>
      <c r="F1" s="2"/>
      <c r="G1" s="2"/>
      <c r="H1" s="2"/>
      <c r="I1" s="2"/>
      <c r="J1" s="2"/>
      <c r="K1" s="2"/>
      <c r="L1" s="2"/>
    </row>
    <row r="2" spans="1:12" ht="24.75" customHeight="1" x14ac:dyDescent="0.1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1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.75" customHeight="1" x14ac:dyDescent="0.15">
      <c r="B4" s="4"/>
      <c r="C4" s="2"/>
      <c r="D4" s="2"/>
      <c r="G4" s="41"/>
      <c r="H4" s="41"/>
      <c r="I4" s="41"/>
      <c r="J4" s="41"/>
      <c r="K4" s="41"/>
      <c r="L4" s="6">
        <f>L8</f>
        <v>43890</v>
      </c>
    </row>
    <row r="5" spans="1:12" ht="13.5" thickBot="1" x14ac:dyDescent="0.2">
      <c r="B5" s="7"/>
      <c r="C5" s="8"/>
      <c r="D5" s="8"/>
      <c r="E5" s="8"/>
      <c r="F5" s="8"/>
      <c r="G5" s="2"/>
      <c r="H5" s="9"/>
      <c r="I5" s="2"/>
      <c r="J5" s="2"/>
      <c r="K5" s="2"/>
      <c r="L5" s="8" t="s">
        <v>1</v>
      </c>
    </row>
    <row r="6" spans="1:12" ht="15" customHeight="1" thickBot="1" x14ac:dyDescent="0.2">
      <c r="B6" s="47" t="s">
        <v>2</v>
      </c>
      <c r="C6" s="50" t="s">
        <v>3</v>
      </c>
      <c r="D6" s="52" t="s">
        <v>4</v>
      </c>
      <c r="E6" s="53"/>
      <c r="F6" s="53"/>
      <c r="G6" s="54"/>
      <c r="H6" s="58" t="s">
        <v>5</v>
      </c>
      <c r="I6" s="59"/>
      <c r="J6" s="59"/>
      <c r="K6" s="59"/>
      <c r="L6" s="50" t="s">
        <v>3</v>
      </c>
    </row>
    <row r="7" spans="1:12" ht="15" customHeight="1" thickBot="1" x14ac:dyDescent="0.2">
      <c r="B7" s="48"/>
      <c r="C7" s="51"/>
      <c r="D7" s="55"/>
      <c r="E7" s="56"/>
      <c r="F7" s="56"/>
      <c r="G7" s="57"/>
      <c r="H7" s="55" t="s">
        <v>6</v>
      </c>
      <c r="I7" s="56"/>
      <c r="J7" s="57"/>
      <c r="K7" s="10" t="s">
        <v>7</v>
      </c>
      <c r="L7" s="51"/>
    </row>
    <row r="8" spans="1:12" s="13" customFormat="1" ht="46.5" customHeight="1" thickBot="1" x14ac:dyDescent="0.2">
      <c r="A8" s="1"/>
      <c r="B8" s="48"/>
      <c r="C8" s="11">
        <v>43861</v>
      </c>
      <c r="D8" s="12" t="s">
        <v>8</v>
      </c>
      <c r="E8" s="12" t="s">
        <v>9</v>
      </c>
      <c r="F8" s="12" t="s">
        <v>10</v>
      </c>
      <c r="G8" s="12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1">
        <f>EOMONTH(C8,1)</f>
        <v>43890</v>
      </c>
    </row>
    <row r="9" spans="1:12" s="13" customFormat="1" ht="13.5" customHeight="1" thickBot="1" x14ac:dyDescent="0.2">
      <c r="A9" s="1"/>
      <c r="B9" s="49"/>
      <c r="C9" s="15" t="s">
        <v>16</v>
      </c>
      <c r="D9" s="15" t="s">
        <v>17</v>
      </c>
      <c r="E9" s="15" t="s">
        <v>18</v>
      </c>
      <c r="F9" s="15" t="s">
        <v>19</v>
      </c>
      <c r="G9" s="15" t="s">
        <v>20</v>
      </c>
      <c r="H9" s="10" t="s">
        <v>21</v>
      </c>
      <c r="I9" s="10" t="s">
        <v>22</v>
      </c>
      <c r="J9" s="10" t="s">
        <v>23</v>
      </c>
      <c r="K9" s="10" t="s">
        <v>24</v>
      </c>
      <c r="L9" s="15" t="s">
        <v>25</v>
      </c>
    </row>
    <row r="10" spans="1:12" ht="13.9" customHeight="1" x14ac:dyDescent="0.15">
      <c r="B10" s="16"/>
      <c r="C10" s="17" t="s">
        <v>26</v>
      </c>
      <c r="D10" s="18"/>
      <c r="E10" s="18"/>
      <c r="F10" s="18"/>
      <c r="G10" s="18"/>
      <c r="H10" s="18"/>
      <c r="I10" s="18"/>
      <c r="J10" s="18"/>
      <c r="K10" s="18"/>
      <c r="L10" s="18"/>
    </row>
    <row r="11" spans="1:12" s="2" customFormat="1" x14ac:dyDescent="0.15">
      <c r="A11" s="1"/>
      <c r="B11" s="19" t="s">
        <v>27</v>
      </c>
      <c r="C11" s="20">
        <f t="shared" ref="C11:L11" si="0">C13+C18+C24+C27+C31+C34</f>
        <v>26854321849.09</v>
      </c>
      <c r="D11" s="20">
        <f>D13+D18+D24+D27+D31+D34</f>
        <v>9517147.2199999988</v>
      </c>
      <c r="E11" s="20">
        <f t="shared" si="0"/>
        <v>3091878.02</v>
      </c>
      <c r="F11" s="20">
        <f t="shared" si="0"/>
        <v>32592.63</v>
      </c>
      <c r="G11" s="20">
        <f t="shared" si="0"/>
        <v>12641617.869999999</v>
      </c>
      <c r="H11" s="20">
        <f t="shared" si="0"/>
        <v>18122413.770000003</v>
      </c>
      <c r="I11" s="20">
        <f t="shared" si="0"/>
        <v>2316189.5899999961</v>
      </c>
      <c r="J11" s="20">
        <f t="shared" si="0"/>
        <v>530961.53</v>
      </c>
      <c r="K11" s="20">
        <f t="shared" si="0"/>
        <v>80801.899999999994</v>
      </c>
      <c r="L11" s="20">
        <f t="shared" si="0"/>
        <v>26865693464.859997</v>
      </c>
    </row>
    <row r="12" spans="1:12" x14ac:dyDescent="0.1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2" customFormat="1" x14ac:dyDescent="0.15">
      <c r="A13" s="1"/>
      <c r="B13" s="19" t="s">
        <v>28</v>
      </c>
      <c r="C13" s="20">
        <f>SUM(C14:C16)</f>
        <v>26208619867.690002</v>
      </c>
      <c r="D13" s="20">
        <f t="shared" ref="D13:I13" si="1">SUM(D14:D16)</f>
        <v>3888685.34</v>
      </c>
      <c r="E13" s="20">
        <f t="shared" si="1"/>
        <v>345663.75</v>
      </c>
      <c r="F13" s="20">
        <f t="shared" si="1"/>
        <v>32268.54</v>
      </c>
      <c r="G13" s="20">
        <f t="shared" si="1"/>
        <v>4266617.63</v>
      </c>
      <c r="H13" s="20">
        <f>SUM(H14:H16)</f>
        <v>13720190.369999999</v>
      </c>
      <c r="I13" s="20">
        <f t="shared" si="1"/>
        <v>0</v>
      </c>
      <c r="J13" s="20">
        <f>SUM(J14:J16)</f>
        <v>912754.56</v>
      </c>
      <c r="K13" s="20">
        <f>SUM(K14:K16)</f>
        <v>80801.899999999994</v>
      </c>
      <c r="L13" s="20">
        <f>SUM(L14:L16)</f>
        <v>26219283325.379997</v>
      </c>
    </row>
    <row r="14" spans="1:12" x14ac:dyDescent="0.15">
      <c r="B14" s="21" t="s">
        <v>29</v>
      </c>
      <c r="C14" s="22">
        <v>57497721.380000003</v>
      </c>
      <c r="D14" s="22">
        <v>0</v>
      </c>
      <c r="E14" s="22">
        <v>0</v>
      </c>
      <c r="F14" s="22">
        <v>0</v>
      </c>
      <c r="G14" s="23">
        <f>SUM(D14:F14)</f>
        <v>0</v>
      </c>
      <c r="H14" s="22">
        <v>3038557.84</v>
      </c>
      <c r="I14" s="22">
        <v>0</v>
      </c>
      <c r="J14" s="22">
        <v>0</v>
      </c>
      <c r="K14" s="22">
        <v>0</v>
      </c>
      <c r="L14" s="22">
        <v>60536279.219999999</v>
      </c>
    </row>
    <row r="15" spans="1:12" x14ac:dyDescent="0.15">
      <c r="B15" s="21" t="s">
        <v>30</v>
      </c>
      <c r="C15" s="22">
        <v>387222422.45999998</v>
      </c>
      <c r="D15" s="22">
        <v>3888685.34</v>
      </c>
      <c r="E15" s="22">
        <v>345663.75</v>
      </c>
      <c r="F15" s="22">
        <v>32268.54</v>
      </c>
      <c r="G15" s="23">
        <f>SUM(D15:F15)</f>
        <v>4266617.63</v>
      </c>
      <c r="H15" s="22">
        <v>0.01</v>
      </c>
      <c r="I15" s="22">
        <v>0</v>
      </c>
      <c r="J15" s="22">
        <v>912754.56</v>
      </c>
      <c r="K15" s="22">
        <v>80801.899999999994</v>
      </c>
      <c r="L15" s="22">
        <v>384165689.78999996</v>
      </c>
    </row>
    <row r="16" spans="1:12" x14ac:dyDescent="0.15">
      <c r="B16" s="21" t="s">
        <v>31</v>
      </c>
      <c r="C16" s="22">
        <v>25763899723.850002</v>
      </c>
      <c r="D16" s="22">
        <v>0</v>
      </c>
      <c r="E16" s="22">
        <v>0</v>
      </c>
      <c r="F16" s="22">
        <v>0</v>
      </c>
      <c r="G16" s="23">
        <f>SUM(D16:F16)</f>
        <v>0</v>
      </c>
      <c r="H16" s="22">
        <v>10681632.52</v>
      </c>
      <c r="I16" s="22">
        <v>0</v>
      </c>
      <c r="J16" s="22">
        <v>0</v>
      </c>
      <c r="K16" s="22">
        <v>0</v>
      </c>
      <c r="L16" s="22">
        <v>25774581356.369999</v>
      </c>
    </row>
    <row r="17" spans="1:12" x14ac:dyDescent="0.15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s="2" customFormat="1" x14ac:dyDescent="0.15">
      <c r="A18" s="1"/>
      <c r="B18" s="19" t="s">
        <v>32</v>
      </c>
      <c r="C18" s="20">
        <f>SUM(C19:C22)</f>
        <v>81299574.569999993</v>
      </c>
      <c r="D18" s="20">
        <f>SUM(D19:D22)</f>
        <v>368.59</v>
      </c>
      <c r="E18" s="20">
        <f>SUM(E19:E22)</f>
        <v>845.45</v>
      </c>
      <c r="F18" s="20">
        <f>SUM(F19:F22)</f>
        <v>324.08999999999997</v>
      </c>
      <c r="G18" s="20">
        <f t="shared" ref="G18" si="2">SUM(G19:G22)</f>
        <v>1538.1299999999999</v>
      </c>
      <c r="H18" s="20">
        <f>SUM(H19:H22)</f>
        <v>4355335.9800000004</v>
      </c>
      <c r="I18" s="20">
        <f>SUM(I19:I22)</f>
        <v>0</v>
      </c>
      <c r="J18" s="20">
        <f>SUM(J19:J22)</f>
        <v>0</v>
      </c>
      <c r="K18" s="20">
        <f>SUM(K19:K22)</f>
        <v>0</v>
      </c>
      <c r="L18" s="20">
        <f>SUM(L19:L22)</f>
        <v>85654541.959999993</v>
      </c>
    </row>
    <row r="19" spans="1:12" x14ac:dyDescent="0.15">
      <c r="B19" s="21" t="s">
        <v>33</v>
      </c>
      <c r="C19" s="22">
        <v>29519582.41</v>
      </c>
      <c r="D19" s="22">
        <v>0</v>
      </c>
      <c r="E19" s="22">
        <v>0</v>
      </c>
      <c r="F19" s="22">
        <v>0</v>
      </c>
      <c r="G19" s="23">
        <f>SUM(D19:F19)</f>
        <v>0</v>
      </c>
      <c r="H19" s="22">
        <v>1584702.73</v>
      </c>
      <c r="I19" s="22">
        <v>0</v>
      </c>
      <c r="J19" s="22">
        <v>0</v>
      </c>
      <c r="K19" s="22">
        <v>0</v>
      </c>
      <c r="L19" s="22">
        <v>31104285.140000001</v>
      </c>
    </row>
    <row r="20" spans="1:12" x14ac:dyDescent="0.15">
      <c r="B20" s="21" t="s">
        <v>34</v>
      </c>
      <c r="C20" s="22">
        <v>40569657.079999998</v>
      </c>
      <c r="D20" s="22">
        <v>0</v>
      </c>
      <c r="E20" s="22">
        <v>0</v>
      </c>
      <c r="F20" s="22">
        <v>0</v>
      </c>
      <c r="G20" s="23"/>
      <c r="H20" s="22">
        <v>2177905</v>
      </c>
      <c r="I20" s="22">
        <v>0</v>
      </c>
      <c r="J20" s="22">
        <v>0</v>
      </c>
      <c r="K20" s="22">
        <v>0</v>
      </c>
      <c r="L20" s="22">
        <v>42747562.080000006</v>
      </c>
    </row>
    <row r="21" spans="1:12" x14ac:dyDescent="0.15">
      <c r="B21" s="21" t="s">
        <v>35</v>
      </c>
      <c r="C21" s="22">
        <v>11041244.550000001</v>
      </c>
      <c r="D21" s="22">
        <v>0</v>
      </c>
      <c r="E21" s="22">
        <v>0</v>
      </c>
      <c r="F21" s="22">
        <v>0</v>
      </c>
      <c r="G21" s="23"/>
      <c r="H21" s="22">
        <v>592728.25</v>
      </c>
      <c r="I21" s="22">
        <v>0</v>
      </c>
      <c r="J21" s="22">
        <v>0</v>
      </c>
      <c r="K21" s="22">
        <v>0</v>
      </c>
      <c r="L21" s="22">
        <v>11633972.800000001</v>
      </c>
    </row>
    <row r="22" spans="1:12" x14ac:dyDescent="0.15">
      <c r="B22" s="21" t="s">
        <v>36</v>
      </c>
      <c r="C22" s="22">
        <v>169090.53</v>
      </c>
      <c r="D22" s="22">
        <v>368.59</v>
      </c>
      <c r="E22" s="22">
        <v>845.45</v>
      </c>
      <c r="F22" s="22">
        <v>324.08999999999997</v>
      </c>
      <c r="G22" s="23">
        <f>SUM(D22:F22)</f>
        <v>1538.1299999999999</v>
      </c>
      <c r="H22" s="22">
        <v>0</v>
      </c>
      <c r="I22" s="22">
        <v>0</v>
      </c>
      <c r="J22" s="22">
        <v>0</v>
      </c>
      <c r="K22" s="22">
        <v>0</v>
      </c>
      <c r="L22" s="22">
        <v>168721.94</v>
      </c>
    </row>
    <row r="23" spans="1:12" x14ac:dyDescent="0.1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s="2" customFormat="1" x14ac:dyDescent="0.15">
      <c r="A24" s="1"/>
      <c r="B24" s="19" t="s">
        <v>37</v>
      </c>
      <c r="C24" s="20">
        <f t="shared" ref="C24:L24" si="3">SUM(C25:C25)</f>
        <v>61527635.809999995</v>
      </c>
      <c r="D24" s="20">
        <f t="shared" si="3"/>
        <v>2579751.1</v>
      </c>
      <c r="E24" s="20">
        <f t="shared" si="3"/>
        <v>704696.9800000001</v>
      </c>
      <c r="F24" s="20">
        <f t="shared" si="3"/>
        <v>0</v>
      </c>
      <c r="G24" s="20">
        <f t="shared" si="3"/>
        <v>3284448.08</v>
      </c>
      <c r="H24" s="20">
        <f t="shared" si="3"/>
        <v>0</v>
      </c>
      <c r="I24" s="20">
        <f t="shared" si="3"/>
        <v>2316189.5899999961</v>
      </c>
      <c r="J24" s="20">
        <f t="shared" si="3"/>
        <v>-381793.03</v>
      </c>
      <c r="K24" s="20">
        <f t="shared" si="3"/>
        <v>0</v>
      </c>
      <c r="L24" s="20">
        <f t="shared" si="3"/>
        <v>60882281.269999996</v>
      </c>
    </row>
    <row r="25" spans="1:12" x14ac:dyDescent="0.15">
      <c r="B25" s="21" t="s">
        <v>38</v>
      </c>
      <c r="C25" s="22">
        <v>61527635.809999995</v>
      </c>
      <c r="D25" s="22">
        <v>2579751.1</v>
      </c>
      <c r="E25" s="22">
        <v>704696.9800000001</v>
      </c>
      <c r="F25" s="22">
        <v>0</v>
      </c>
      <c r="G25" s="23">
        <f>SUM(D25:F25)</f>
        <v>3284448.08</v>
      </c>
      <c r="H25" s="22">
        <v>0</v>
      </c>
      <c r="I25" s="22">
        <v>2316189.5899999961</v>
      </c>
      <c r="J25" s="22">
        <v>-381793.03</v>
      </c>
      <c r="K25" s="22">
        <v>0</v>
      </c>
      <c r="L25" s="22">
        <v>60882281.269999996</v>
      </c>
    </row>
    <row r="26" spans="1:12" x14ac:dyDescent="0.15">
      <c r="B26" s="21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15">
      <c r="B27" s="19" t="s">
        <v>39</v>
      </c>
      <c r="C27" s="20">
        <f t="shared" ref="C27:L27" si="4">SUM(C28:C29)</f>
        <v>217083333.34999999</v>
      </c>
      <c r="D27" s="20">
        <f t="shared" si="4"/>
        <v>2583333.33</v>
      </c>
      <c r="E27" s="20">
        <f t="shared" si="4"/>
        <v>1047257.28</v>
      </c>
      <c r="F27" s="20">
        <f t="shared" si="4"/>
        <v>0</v>
      </c>
      <c r="G27" s="20">
        <f t="shared" si="4"/>
        <v>3630590.61</v>
      </c>
      <c r="H27" s="20">
        <f t="shared" si="4"/>
        <v>0</v>
      </c>
      <c r="I27" s="20">
        <f t="shared" si="4"/>
        <v>0</v>
      </c>
      <c r="J27" s="20">
        <f t="shared" si="4"/>
        <v>0</v>
      </c>
      <c r="K27" s="20">
        <f t="shared" si="4"/>
        <v>0</v>
      </c>
      <c r="L27" s="20">
        <f t="shared" si="4"/>
        <v>214500000.02000001</v>
      </c>
    </row>
    <row r="28" spans="1:12" x14ac:dyDescent="0.15">
      <c r="B28" s="21" t="s">
        <v>40</v>
      </c>
      <c r="C28" s="23">
        <v>27500000</v>
      </c>
      <c r="D28" s="22">
        <v>500000</v>
      </c>
      <c r="E28" s="23">
        <v>130375.98</v>
      </c>
      <c r="F28" s="23">
        <v>0</v>
      </c>
      <c r="G28" s="23">
        <f>SUM(D28:F28)</f>
        <v>630375.98</v>
      </c>
      <c r="H28" s="23">
        <v>0</v>
      </c>
      <c r="I28" s="23">
        <v>0</v>
      </c>
      <c r="J28" s="23">
        <v>0</v>
      </c>
      <c r="K28" s="23">
        <v>0</v>
      </c>
      <c r="L28" s="22">
        <v>27000000</v>
      </c>
    </row>
    <row r="29" spans="1:12" x14ac:dyDescent="0.15">
      <c r="B29" s="21" t="s">
        <v>41</v>
      </c>
      <c r="C29" s="23">
        <v>189583333.34999999</v>
      </c>
      <c r="D29" s="22">
        <v>2083333.33</v>
      </c>
      <c r="E29" s="23">
        <v>916881.3</v>
      </c>
      <c r="F29" s="23">
        <v>0</v>
      </c>
      <c r="G29" s="23">
        <f>SUM(D29:F29)</f>
        <v>3000214.63</v>
      </c>
      <c r="H29" s="23">
        <v>0</v>
      </c>
      <c r="I29" s="23">
        <v>0</v>
      </c>
      <c r="J29" s="23">
        <v>0</v>
      </c>
      <c r="K29" s="23">
        <v>0</v>
      </c>
      <c r="L29" s="22">
        <v>187500000.02000001</v>
      </c>
    </row>
    <row r="30" spans="1:12" x14ac:dyDescent="0.15">
      <c r="B30" s="21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15">
      <c r="B31" s="32" t="s">
        <v>42</v>
      </c>
      <c r="C31" s="20">
        <f t="shared" ref="C31:L31" si="5">SUM(C32:C32)</f>
        <v>180000000</v>
      </c>
      <c r="D31" s="20">
        <f t="shared" si="5"/>
        <v>0</v>
      </c>
      <c r="E31" s="20">
        <f t="shared" si="5"/>
        <v>818076.94</v>
      </c>
      <c r="F31" s="20">
        <f t="shared" si="5"/>
        <v>0</v>
      </c>
      <c r="G31" s="20">
        <f t="shared" si="5"/>
        <v>818076.94</v>
      </c>
      <c r="H31" s="20">
        <f t="shared" si="5"/>
        <v>0</v>
      </c>
      <c r="I31" s="20">
        <f t="shared" si="5"/>
        <v>0</v>
      </c>
      <c r="J31" s="20">
        <f t="shared" si="5"/>
        <v>0</v>
      </c>
      <c r="K31" s="20">
        <f t="shared" si="5"/>
        <v>0</v>
      </c>
      <c r="L31" s="20">
        <f t="shared" si="5"/>
        <v>180000000</v>
      </c>
    </row>
    <row r="32" spans="1:12" x14ac:dyDescent="0.15">
      <c r="B32" s="21" t="s">
        <v>43</v>
      </c>
      <c r="C32" s="23">
        <v>180000000</v>
      </c>
      <c r="D32" s="22">
        <v>0</v>
      </c>
      <c r="E32" s="23">
        <v>818076.94</v>
      </c>
      <c r="F32" s="23">
        <v>0</v>
      </c>
      <c r="G32" s="23">
        <f>SUM(D32:F32)</f>
        <v>818076.94</v>
      </c>
      <c r="H32" s="23">
        <v>0</v>
      </c>
      <c r="I32" s="23">
        <v>0</v>
      </c>
      <c r="J32" s="23">
        <v>0</v>
      </c>
      <c r="K32" s="23">
        <v>0</v>
      </c>
      <c r="L32" s="22">
        <v>180000000</v>
      </c>
    </row>
    <row r="33" spans="1:12" x14ac:dyDescent="0.15">
      <c r="B33" s="21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s="2" customFormat="1" x14ac:dyDescent="0.15">
      <c r="A34" s="1"/>
      <c r="B34" s="19" t="s">
        <v>44</v>
      </c>
      <c r="C34" s="20">
        <f t="shared" ref="C34:L34" si="6">SUM(C35:C37)</f>
        <v>105791437.67</v>
      </c>
      <c r="D34" s="20">
        <f t="shared" si="6"/>
        <v>465008.86</v>
      </c>
      <c r="E34" s="20">
        <f t="shared" si="6"/>
        <v>175337.62</v>
      </c>
      <c r="F34" s="20">
        <f t="shared" si="6"/>
        <v>0</v>
      </c>
      <c r="G34" s="25">
        <f t="shared" si="6"/>
        <v>640346.48</v>
      </c>
      <c r="H34" s="20">
        <f t="shared" si="6"/>
        <v>46887.419999999991</v>
      </c>
      <c r="I34" s="20">
        <f t="shared" si="6"/>
        <v>0</v>
      </c>
      <c r="J34" s="20">
        <f t="shared" si="6"/>
        <v>0</v>
      </c>
      <c r="K34" s="20">
        <f t="shared" si="6"/>
        <v>0</v>
      </c>
      <c r="L34" s="20">
        <f t="shared" si="6"/>
        <v>105373316.22999999</v>
      </c>
    </row>
    <row r="35" spans="1:12" ht="13.5" x14ac:dyDescent="0.15">
      <c r="B35" s="26" t="s">
        <v>45</v>
      </c>
      <c r="C35" s="27">
        <v>48459806.649999999</v>
      </c>
      <c r="D35" s="27">
        <v>245842.3</v>
      </c>
      <c r="E35" s="27">
        <v>40809.82</v>
      </c>
      <c r="F35" s="27">
        <v>0</v>
      </c>
      <c r="G35" s="23">
        <f>SUM(D35:F35)</f>
        <v>286652.12</v>
      </c>
      <c r="H35" s="27">
        <v>79003.34</v>
      </c>
      <c r="I35" s="27">
        <v>0</v>
      </c>
      <c r="J35" s="27">
        <v>0</v>
      </c>
      <c r="K35" s="27">
        <v>0</v>
      </c>
      <c r="L35" s="22">
        <v>48292967.689999998</v>
      </c>
    </row>
    <row r="36" spans="1:12" ht="13.5" x14ac:dyDescent="0.15">
      <c r="B36" s="26" t="s">
        <v>46</v>
      </c>
      <c r="C36" s="27">
        <v>679890.28</v>
      </c>
      <c r="D36" s="27">
        <v>3447.54</v>
      </c>
      <c r="E36" s="27">
        <v>544.72</v>
      </c>
      <c r="F36" s="27">
        <v>0</v>
      </c>
      <c r="G36" s="23">
        <f>SUM(D36:F36)</f>
        <v>3992.26</v>
      </c>
      <c r="H36" s="27">
        <v>1147.95</v>
      </c>
      <c r="I36" s="27">
        <v>0</v>
      </c>
      <c r="J36" s="27">
        <v>0</v>
      </c>
      <c r="K36" s="27">
        <v>0</v>
      </c>
      <c r="L36" s="22">
        <v>677590.69</v>
      </c>
    </row>
    <row r="37" spans="1:12" x14ac:dyDescent="0.15">
      <c r="B37" s="21" t="s">
        <v>47</v>
      </c>
      <c r="C37" s="27">
        <v>56651740.740000002</v>
      </c>
      <c r="D37" s="27">
        <v>215719.02</v>
      </c>
      <c r="E37" s="27">
        <v>133983.07999999999</v>
      </c>
      <c r="F37" s="27">
        <v>0</v>
      </c>
      <c r="G37" s="23">
        <f>SUM(D37:F37)</f>
        <v>349702.1</v>
      </c>
      <c r="H37" s="27">
        <v>-33263.870000000003</v>
      </c>
      <c r="I37" s="27">
        <v>0</v>
      </c>
      <c r="J37" s="27">
        <v>0</v>
      </c>
      <c r="K37" s="27">
        <v>0</v>
      </c>
      <c r="L37" s="22">
        <v>56402757.850000001</v>
      </c>
    </row>
    <row r="38" spans="1:12" x14ac:dyDescent="0.15">
      <c r="B38" s="26"/>
      <c r="C38" s="27"/>
      <c r="D38" s="27"/>
      <c r="E38" s="27"/>
      <c r="F38" s="27"/>
      <c r="G38" s="23"/>
      <c r="H38" s="27"/>
      <c r="I38" s="27"/>
      <c r="J38" s="27"/>
      <c r="K38" s="27"/>
      <c r="L38" s="27"/>
    </row>
    <row r="39" spans="1:12" x14ac:dyDescent="0.15">
      <c r="B39" s="21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s="2" customFormat="1" x14ac:dyDescent="0.15">
      <c r="A40" s="1"/>
      <c r="B40" s="19" t="s">
        <v>48</v>
      </c>
      <c r="C40" s="28">
        <f t="shared" ref="C40:L40" si="7">C42</f>
        <v>293552079.96999997</v>
      </c>
      <c r="D40" s="28">
        <f t="shared" si="7"/>
        <v>0</v>
      </c>
      <c r="E40" s="28">
        <f t="shared" si="7"/>
        <v>0</v>
      </c>
      <c r="F40" s="28">
        <f t="shared" si="7"/>
        <v>0</v>
      </c>
      <c r="G40" s="28">
        <f t="shared" si="7"/>
        <v>0</v>
      </c>
      <c r="H40" s="28">
        <f t="shared" si="7"/>
        <v>15758785.98</v>
      </c>
      <c r="I40" s="28">
        <f t="shared" si="7"/>
        <v>0</v>
      </c>
      <c r="J40" s="28">
        <f t="shared" si="7"/>
        <v>0</v>
      </c>
      <c r="K40" s="28">
        <f t="shared" si="7"/>
        <v>0</v>
      </c>
      <c r="L40" s="28">
        <f t="shared" si="7"/>
        <v>309310865.94999999</v>
      </c>
    </row>
    <row r="41" spans="1:12" s="2" customFormat="1" x14ac:dyDescent="0.15">
      <c r="A41" s="1"/>
      <c r="B41" s="19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 s="2" customFormat="1" x14ac:dyDescent="0.15">
      <c r="A42" s="1"/>
      <c r="B42" s="19" t="s">
        <v>49</v>
      </c>
      <c r="C42" s="20">
        <f t="shared" ref="C42:L42" si="8">SUM(C43:C45)</f>
        <v>293552079.96999997</v>
      </c>
      <c r="D42" s="20">
        <f t="shared" si="8"/>
        <v>0</v>
      </c>
      <c r="E42" s="20">
        <f t="shared" si="8"/>
        <v>0</v>
      </c>
      <c r="F42" s="20">
        <f t="shared" si="8"/>
        <v>0</v>
      </c>
      <c r="G42" s="28">
        <f t="shared" si="8"/>
        <v>0</v>
      </c>
      <c r="H42" s="20">
        <f t="shared" si="8"/>
        <v>15758785.98</v>
      </c>
      <c r="I42" s="20">
        <f t="shared" si="8"/>
        <v>0</v>
      </c>
      <c r="J42" s="20">
        <f t="shared" si="8"/>
        <v>0</v>
      </c>
      <c r="K42" s="20">
        <f t="shared" si="8"/>
        <v>0</v>
      </c>
      <c r="L42" s="20">
        <f t="shared" si="8"/>
        <v>309310865.94999999</v>
      </c>
    </row>
    <row r="43" spans="1:12" x14ac:dyDescent="0.15">
      <c r="B43" s="21" t="s">
        <v>50</v>
      </c>
      <c r="C43" s="22">
        <v>0</v>
      </c>
      <c r="D43" s="22">
        <v>0</v>
      </c>
      <c r="E43" s="22">
        <v>0</v>
      </c>
      <c r="F43" s="22">
        <v>0</v>
      </c>
      <c r="G43" s="23">
        <f>SUM(D43:F43)</f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1:12" x14ac:dyDescent="0.15">
      <c r="B44" s="21" t="s">
        <v>51</v>
      </c>
      <c r="C44" s="22">
        <v>64994757.710000001</v>
      </c>
      <c r="D44" s="22">
        <v>0</v>
      </c>
      <c r="E44" s="22">
        <v>0</v>
      </c>
      <c r="F44" s="22">
        <v>0</v>
      </c>
      <c r="G44" s="23">
        <f>SUM(D44:F44)</f>
        <v>0</v>
      </c>
      <c r="H44" s="22">
        <v>3489120.1500000004</v>
      </c>
      <c r="I44" s="22">
        <v>0</v>
      </c>
      <c r="J44" s="22">
        <v>0</v>
      </c>
      <c r="K44" s="22">
        <v>0</v>
      </c>
      <c r="L44" s="22">
        <v>68483877.859999999</v>
      </c>
    </row>
    <row r="45" spans="1:12" x14ac:dyDescent="0.15">
      <c r="B45" s="21" t="s">
        <v>52</v>
      </c>
      <c r="C45" s="22">
        <v>228557322.25999999</v>
      </c>
      <c r="D45" s="22">
        <v>0</v>
      </c>
      <c r="E45" s="22">
        <v>0</v>
      </c>
      <c r="F45" s="22">
        <v>0</v>
      </c>
      <c r="G45" s="23">
        <f>SUM(D45:F45)</f>
        <v>0</v>
      </c>
      <c r="H45" s="22">
        <v>12269665.83</v>
      </c>
      <c r="I45" s="22">
        <v>0</v>
      </c>
      <c r="J45" s="22">
        <v>0</v>
      </c>
      <c r="K45" s="22">
        <v>0</v>
      </c>
      <c r="L45" s="22">
        <v>240826988.09</v>
      </c>
    </row>
    <row r="46" spans="1:12" x14ac:dyDescent="0.15">
      <c r="B46" s="21" t="s">
        <v>53</v>
      </c>
      <c r="C46" s="22">
        <v>0</v>
      </c>
      <c r="D46" s="22"/>
      <c r="E46" s="22"/>
      <c r="F46" s="22"/>
      <c r="G46" s="22"/>
      <c r="H46" s="22"/>
      <c r="I46" s="22"/>
      <c r="J46" s="22"/>
      <c r="K46" s="22"/>
      <c r="L46" s="22"/>
    </row>
    <row r="47" spans="1:12" ht="13.5" thickBot="1" x14ac:dyDescent="0.2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s="2" customFormat="1" ht="25.15" customHeight="1" thickBot="1" x14ac:dyDescent="0.2">
      <c r="B48" s="29" t="s">
        <v>11</v>
      </c>
      <c r="C48" s="30">
        <f>C11+C40</f>
        <v>27147873929.060001</v>
      </c>
      <c r="D48" s="30">
        <f>D11+D40</f>
        <v>9517147.2199999988</v>
      </c>
      <c r="E48" s="30">
        <f>E11+E40</f>
        <v>3091878.02</v>
      </c>
      <c r="F48" s="30">
        <f>F11+F40</f>
        <v>32592.63</v>
      </c>
      <c r="G48" s="30">
        <f>G40+G11</f>
        <v>12641617.869999999</v>
      </c>
      <c r="H48" s="30">
        <f>H40+H11</f>
        <v>33881199.75</v>
      </c>
      <c r="I48" s="30">
        <f>I40+I11</f>
        <v>2316189.5899999961</v>
      </c>
      <c r="J48" s="30">
        <f>J40+J11</f>
        <v>530961.53</v>
      </c>
      <c r="K48" s="30">
        <f>K40+K11</f>
        <v>80801.899999999994</v>
      </c>
      <c r="L48" s="30">
        <f>L11+L40</f>
        <v>27175004330.809998</v>
      </c>
    </row>
    <row r="49" spans="1:12" ht="13.5" customHeight="1" x14ac:dyDescent="0.15">
      <c r="B49" s="31"/>
      <c r="D49" s="45"/>
      <c r="E49" s="45"/>
      <c r="I49" s="1"/>
    </row>
    <row r="50" spans="1:12" ht="13.5" customHeight="1" x14ac:dyDescent="0.15">
      <c r="I50" s="1"/>
    </row>
    <row r="51" spans="1:12" x14ac:dyDescent="0.15">
      <c r="I51" s="1"/>
    </row>
    <row r="52" spans="1:12" ht="24.75" customHeight="1" x14ac:dyDescent="0.15">
      <c r="B52" s="46" t="s">
        <v>67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x14ac:dyDescent="0.15">
      <c r="B53" s="4"/>
      <c r="C53" s="5"/>
      <c r="D53" s="5"/>
      <c r="E53" s="5"/>
      <c r="F53" s="5"/>
      <c r="G53" s="5"/>
      <c r="H53" s="5"/>
      <c r="I53" s="5"/>
      <c r="J53" s="3"/>
      <c r="K53" s="3"/>
      <c r="L53" s="5"/>
    </row>
    <row r="54" spans="1:12" ht="21.75" customHeight="1" x14ac:dyDescent="0.15">
      <c r="B54" s="4"/>
      <c r="C54" s="2"/>
      <c r="D54" s="2"/>
      <c r="G54" s="41"/>
      <c r="H54" s="41"/>
      <c r="I54" s="3"/>
      <c r="J54" s="3"/>
      <c r="K54" s="41"/>
      <c r="L54" s="6"/>
    </row>
    <row r="55" spans="1:12" ht="13.5" thickBot="1" x14ac:dyDescent="0.2">
      <c r="B55" s="7"/>
      <c r="C55" s="8"/>
      <c r="D55" s="8"/>
      <c r="E55" s="8"/>
      <c r="F55" s="8"/>
      <c r="G55" s="2"/>
      <c r="H55" s="14"/>
      <c r="I55" s="8"/>
      <c r="J55" s="3"/>
      <c r="K55" s="3"/>
      <c r="L55" s="8" t="s">
        <v>1</v>
      </c>
    </row>
    <row r="56" spans="1:12" ht="24" customHeight="1" thickBot="1" x14ac:dyDescent="0.2">
      <c r="A56" s="1">
        <v>1</v>
      </c>
      <c r="B56" s="47" t="s">
        <v>2</v>
      </c>
      <c r="C56" s="50" t="s">
        <v>3</v>
      </c>
      <c r="D56" s="52" t="s">
        <v>4</v>
      </c>
      <c r="E56" s="53"/>
      <c r="F56" s="53"/>
      <c r="G56" s="54"/>
      <c r="H56" s="58" t="s">
        <v>5</v>
      </c>
      <c r="I56" s="59"/>
      <c r="J56" s="59"/>
      <c r="K56" s="59"/>
      <c r="L56" s="50" t="s">
        <v>3</v>
      </c>
    </row>
    <row r="57" spans="1:12" ht="20.25" customHeight="1" thickBot="1" x14ac:dyDescent="0.2">
      <c r="A57" s="1">
        <v>2</v>
      </c>
      <c r="B57" s="48"/>
      <c r="C57" s="51"/>
      <c r="D57" s="55"/>
      <c r="E57" s="56"/>
      <c r="F57" s="56"/>
      <c r="G57" s="57"/>
      <c r="H57" s="55" t="s">
        <v>6</v>
      </c>
      <c r="I57" s="56"/>
      <c r="J57" s="57"/>
      <c r="K57" s="10" t="s">
        <v>7</v>
      </c>
      <c r="L57" s="51"/>
    </row>
    <row r="58" spans="1:12" s="13" customFormat="1" ht="46.5" customHeight="1" thickBot="1" x14ac:dyDescent="0.2">
      <c r="A58" s="1">
        <v>3</v>
      </c>
      <c r="B58" s="48"/>
      <c r="C58" s="11">
        <v>43830</v>
      </c>
      <c r="D58" s="12" t="s">
        <v>8</v>
      </c>
      <c r="E58" s="12" t="s">
        <v>9</v>
      </c>
      <c r="F58" s="12" t="s">
        <v>10</v>
      </c>
      <c r="G58" s="12" t="s">
        <v>11</v>
      </c>
      <c r="H58" s="10" t="s">
        <v>12</v>
      </c>
      <c r="I58" s="10" t="s">
        <v>54</v>
      </c>
      <c r="J58" s="10" t="s">
        <v>55</v>
      </c>
      <c r="K58" s="10" t="s">
        <v>56</v>
      </c>
      <c r="L58" s="11">
        <f>L8</f>
        <v>43890</v>
      </c>
    </row>
    <row r="59" spans="1:12" s="13" customFormat="1" ht="18.75" customHeight="1" thickBot="1" x14ac:dyDescent="0.2">
      <c r="A59" s="1">
        <v>4</v>
      </c>
      <c r="B59" s="49"/>
      <c r="C59" s="15" t="s">
        <v>16</v>
      </c>
      <c r="D59" s="15" t="s">
        <v>17</v>
      </c>
      <c r="E59" s="15" t="s">
        <v>18</v>
      </c>
      <c r="F59" s="15" t="s">
        <v>19</v>
      </c>
      <c r="G59" s="15" t="s">
        <v>20</v>
      </c>
      <c r="H59" s="10" t="s">
        <v>21</v>
      </c>
      <c r="I59" s="10" t="s">
        <v>22</v>
      </c>
      <c r="J59" s="10" t="s">
        <v>23</v>
      </c>
      <c r="K59" s="10" t="s">
        <v>24</v>
      </c>
      <c r="L59" s="15" t="s">
        <v>25</v>
      </c>
    </row>
    <row r="60" spans="1:12" ht="13.9" customHeight="1" x14ac:dyDescent="0.15">
      <c r="A60" s="1">
        <v>5</v>
      </c>
      <c r="B60" s="16"/>
      <c r="C60" s="17" t="s">
        <v>26</v>
      </c>
      <c r="D60" s="18"/>
      <c r="E60" s="18"/>
      <c r="F60" s="18"/>
      <c r="G60" s="18"/>
      <c r="H60" s="18"/>
      <c r="I60" s="18"/>
      <c r="J60" s="18"/>
      <c r="K60" s="18"/>
      <c r="L60" s="18"/>
    </row>
    <row r="61" spans="1:12" s="2" customFormat="1" x14ac:dyDescent="0.15">
      <c r="A61" s="1">
        <v>6</v>
      </c>
      <c r="B61" s="19" t="s">
        <v>27</v>
      </c>
      <c r="C61" s="20">
        <f t="shared" ref="C61:L61" si="9">C63+C68+C74+C77+C81+C84</f>
        <v>27009409860.920002</v>
      </c>
      <c r="D61" s="20">
        <f t="shared" si="9"/>
        <v>185821239.95999998</v>
      </c>
      <c r="E61" s="20">
        <f t="shared" si="9"/>
        <v>92807876.810000002</v>
      </c>
      <c r="F61" s="20">
        <f t="shared" si="9"/>
        <v>237049.61</v>
      </c>
      <c r="G61" s="20">
        <f t="shared" si="9"/>
        <v>278866166.38</v>
      </c>
      <c r="H61" s="20">
        <f t="shared" si="9"/>
        <v>38071671.280000001</v>
      </c>
      <c r="I61" s="20">
        <f t="shared" si="9"/>
        <v>2316189.59</v>
      </c>
      <c r="J61" s="20">
        <f t="shared" si="9"/>
        <v>1586660.47</v>
      </c>
      <c r="K61" s="20">
        <f t="shared" si="9"/>
        <v>-130322.56</v>
      </c>
      <c r="L61" s="20">
        <f t="shared" si="9"/>
        <v>26865693464.860001</v>
      </c>
    </row>
    <row r="62" spans="1:12" x14ac:dyDescent="0.15">
      <c r="A62" s="1">
        <v>7</v>
      </c>
      <c r="B62" s="21"/>
      <c r="C62" s="22">
        <v>0</v>
      </c>
      <c r="D62" s="22"/>
      <c r="E62" s="22"/>
      <c r="F62" s="22"/>
      <c r="G62" s="22"/>
      <c r="H62" s="22"/>
      <c r="I62" s="22"/>
      <c r="J62" s="22"/>
      <c r="K62" s="22"/>
      <c r="L62" s="22"/>
    </row>
    <row r="63" spans="1:12" s="2" customFormat="1" x14ac:dyDescent="0.15">
      <c r="A63" s="1">
        <v>8</v>
      </c>
      <c r="B63" s="19" t="s">
        <v>28</v>
      </c>
      <c r="C63" s="20">
        <f>SUM(C64:C66)</f>
        <v>26363927338.900002</v>
      </c>
      <c r="D63" s="20">
        <f t="shared" ref="D63:K63" si="10">SUM(D64:D66)</f>
        <v>175609346.76999998</v>
      </c>
      <c r="E63" s="20">
        <f t="shared" si="10"/>
        <v>87976698.090000004</v>
      </c>
      <c r="F63" s="20">
        <f t="shared" si="10"/>
        <v>236400.72999999998</v>
      </c>
      <c r="G63" s="20">
        <f>SUM(G64:G66)</f>
        <v>263822445.59</v>
      </c>
      <c r="H63" s="20">
        <f t="shared" si="10"/>
        <v>29012302.68</v>
      </c>
      <c r="I63" s="20">
        <f t="shared" si="10"/>
        <v>0</v>
      </c>
      <c r="J63" s="20">
        <f t="shared" si="10"/>
        <v>1822708.01</v>
      </c>
      <c r="K63" s="20">
        <f t="shared" si="10"/>
        <v>-130322.56</v>
      </c>
      <c r="L63" s="20">
        <f>SUM(L64:L66)</f>
        <v>26219283325.380001</v>
      </c>
    </row>
    <row r="64" spans="1:12" x14ac:dyDescent="0.15">
      <c r="A64" s="1">
        <v>9</v>
      </c>
      <c r="B64" s="21" t="s">
        <v>29</v>
      </c>
      <c r="C64" s="22">
        <v>54409218.349999994</v>
      </c>
      <c r="D64" s="22">
        <v>0</v>
      </c>
      <c r="E64" s="22">
        <v>0</v>
      </c>
      <c r="F64" s="22">
        <v>0</v>
      </c>
      <c r="G64" s="23">
        <f>SUM(D64:F64)</f>
        <v>0</v>
      </c>
      <c r="H64" s="22">
        <v>6127060.8700000001</v>
      </c>
      <c r="I64" s="22">
        <v>0</v>
      </c>
      <c r="J64" s="22">
        <v>0</v>
      </c>
      <c r="K64" s="22">
        <v>0</v>
      </c>
      <c r="L64" s="22">
        <f>C64-D64+H64+I64+J64-K64</f>
        <v>60536279.219999991</v>
      </c>
    </row>
    <row r="65" spans="1:12" x14ac:dyDescent="0.15">
      <c r="A65" s="1">
        <v>10</v>
      </c>
      <c r="B65" s="21" t="s">
        <v>30</v>
      </c>
      <c r="C65" s="22">
        <v>390182738.67000002</v>
      </c>
      <c r="D65" s="22">
        <v>7970079.4499999993</v>
      </c>
      <c r="E65" s="22">
        <v>708319.15</v>
      </c>
      <c r="F65" s="22">
        <v>64783.770000000004</v>
      </c>
      <c r="G65" s="23">
        <f>SUM(D65:F65)</f>
        <v>8743182.3699999992</v>
      </c>
      <c r="H65" s="22">
        <v>0</v>
      </c>
      <c r="I65" s="22">
        <v>0</v>
      </c>
      <c r="J65" s="22">
        <v>1822708.01</v>
      </c>
      <c r="K65" s="22">
        <v>-130322.56</v>
      </c>
      <c r="L65" s="22">
        <f>C65-D65+H65+I65+J65-K65</f>
        <v>384165689.79000002</v>
      </c>
    </row>
    <row r="66" spans="1:12" x14ac:dyDescent="0.15">
      <c r="A66" s="1">
        <v>11</v>
      </c>
      <c r="B66" s="21" t="s">
        <v>57</v>
      </c>
      <c r="C66" s="22">
        <v>25919335381.880001</v>
      </c>
      <c r="D66" s="22">
        <v>167639267.31999999</v>
      </c>
      <c r="E66" s="22">
        <v>87268378.939999998</v>
      </c>
      <c r="F66" s="22">
        <v>171616.96</v>
      </c>
      <c r="G66" s="23">
        <f>SUM(D66:F66)</f>
        <v>255079263.22</v>
      </c>
      <c r="H66" s="22">
        <v>22885241.809999999</v>
      </c>
      <c r="I66" s="22">
        <v>0</v>
      </c>
      <c r="J66" s="22">
        <v>0</v>
      </c>
      <c r="K66" s="22">
        <v>0</v>
      </c>
      <c r="L66" s="22">
        <f t="shared" ref="L66" si="11">C66-D66+H66+I66+J66-K66</f>
        <v>25774581356.370003</v>
      </c>
    </row>
    <row r="67" spans="1:12" x14ac:dyDescent="0.15">
      <c r="A67" s="1">
        <v>12</v>
      </c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 s="2" customFormat="1" x14ac:dyDescent="0.15">
      <c r="A68" s="1">
        <v>13</v>
      </c>
      <c r="B68" s="19" t="s">
        <v>32</v>
      </c>
      <c r="C68" s="20">
        <f>SUM(C69:C72)</f>
        <v>76762182.909999996</v>
      </c>
      <c r="D68" s="20">
        <f t="shared" ref="D68:J68" si="12">SUM(D69:D72)</f>
        <v>735.34999999999991</v>
      </c>
      <c r="E68" s="20">
        <f t="shared" si="12"/>
        <v>1692.74</v>
      </c>
      <c r="F68" s="20">
        <f t="shared" si="12"/>
        <v>648.88</v>
      </c>
      <c r="G68" s="20">
        <f t="shared" si="12"/>
        <v>3076.9700000000003</v>
      </c>
      <c r="H68" s="20">
        <f t="shared" si="12"/>
        <v>8893094.4000000004</v>
      </c>
      <c r="I68" s="20">
        <f t="shared" si="12"/>
        <v>0</v>
      </c>
      <c r="J68" s="20">
        <f t="shared" si="12"/>
        <v>0</v>
      </c>
      <c r="K68" s="20">
        <f>SUM(K69:K72)</f>
        <v>0</v>
      </c>
      <c r="L68" s="20">
        <f>SUM(L69:L72)</f>
        <v>85654541.959999993</v>
      </c>
    </row>
    <row r="69" spans="1:12" x14ac:dyDescent="0.15">
      <c r="A69" s="1">
        <v>14</v>
      </c>
      <c r="B69" s="21" t="s">
        <v>33</v>
      </c>
      <c r="C69" s="22">
        <v>27868504.699999999</v>
      </c>
      <c r="D69" s="22">
        <v>0</v>
      </c>
      <c r="E69" s="22">
        <v>0</v>
      </c>
      <c r="F69" s="22">
        <v>0</v>
      </c>
      <c r="G69" s="23">
        <f>SUM(D69:F69)</f>
        <v>0</v>
      </c>
      <c r="H69" s="22">
        <v>3235780.44</v>
      </c>
      <c r="I69" s="22">
        <v>0</v>
      </c>
      <c r="J69" s="22">
        <v>0</v>
      </c>
      <c r="K69" s="22">
        <v>0</v>
      </c>
      <c r="L69" s="22">
        <f>C69-D69+H69+I69+J69-K69</f>
        <v>31104285.140000001</v>
      </c>
    </row>
    <row r="70" spans="1:12" x14ac:dyDescent="0.15">
      <c r="A70" s="1">
        <v>15</v>
      </c>
      <c r="B70" s="21" t="s">
        <v>34</v>
      </c>
      <c r="C70" s="22">
        <v>38300530.93</v>
      </c>
      <c r="D70" s="22">
        <v>0</v>
      </c>
      <c r="E70" s="22">
        <v>0</v>
      </c>
      <c r="F70" s="22">
        <v>0</v>
      </c>
      <c r="G70" s="23">
        <f t="shared" ref="G70:G72" si="13">SUM(D70:F70)</f>
        <v>0</v>
      </c>
      <c r="H70" s="22">
        <v>4447031.1500000004</v>
      </c>
      <c r="I70" s="22">
        <v>0</v>
      </c>
      <c r="J70" s="22">
        <v>0</v>
      </c>
      <c r="K70" s="22">
        <v>0</v>
      </c>
      <c r="L70" s="22">
        <f>C70-D70+H70+I70+J70-K70</f>
        <v>42747562.079999998</v>
      </c>
    </row>
    <row r="71" spans="1:12" x14ac:dyDescent="0.15">
      <c r="A71" s="1">
        <v>16</v>
      </c>
      <c r="B71" s="21" t="s">
        <v>35</v>
      </c>
      <c r="C71" s="22">
        <v>10423689.99</v>
      </c>
      <c r="D71" s="22">
        <v>0</v>
      </c>
      <c r="E71" s="22">
        <v>0</v>
      </c>
      <c r="F71" s="22">
        <v>0</v>
      </c>
      <c r="G71" s="23">
        <f t="shared" si="13"/>
        <v>0</v>
      </c>
      <c r="H71" s="22">
        <v>1210282.81</v>
      </c>
      <c r="I71" s="22">
        <v>0</v>
      </c>
      <c r="J71" s="22">
        <v>0</v>
      </c>
      <c r="K71" s="22">
        <v>0</v>
      </c>
      <c r="L71" s="22">
        <f>C71-D71+H71+I71+J71-K71</f>
        <v>11633972.800000001</v>
      </c>
    </row>
    <row r="72" spans="1:12" x14ac:dyDescent="0.15">
      <c r="A72" s="1">
        <v>17</v>
      </c>
      <c r="B72" s="21" t="s">
        <v>36</v>
      </c>
      <c r="C72" s="22">
        <v>169457.29</v>
      </c>
      <c r="D72" s="22">
        <v>735.34999999999991</v>
      </c>
      <c r="E72" s="22">
        <v>1692.74</v>
      </c>
      <c r="F72" s="22">
        <v>648.88</v>
      </c>
      <c r="G72" s="23">
        <f t="shared" si="13"/>
        <v>3076.9700000000003</v>
      </c>
      <c r="H72" s="22">
        <v>0</v>
      </c>
      <c r="I72" s="22">
        <v>0</v>
      </c>
      <c r="J72" s="22">
        <v>0</v>
      </c>
      <c r="K72" s="22">
        <v>0</v>
      </c>
      <c r="L72" s="22">
        <f t="shared" ref="L72" si="14">C72-D72+H72+I72+J72-K72</f>
        <v>168721.94</v>
      </c>
    </row>
    <row r="73" spans="1:12" x14ac:dyDescent="0.15">
      <c r="A73" s="1">
        <v>18</v>
      </c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 s="2" customFormat="1" x14ac:dyDescent="0.15">
      <c r="A74" s="1">
        <v>19</v>
      </c>
      <c r="B74" s="19" t="s">
        <v>37</v>
      </c>
      <c r="C74" s="20">
        <f t="shared" ref="C74:L74" si="15">SUM(C75:C75)</f>
        <v>62916605.850000001</v>
      </c>
      <c r="D74" s="20">
        <f t="shared" si="15"/>
        <v>4114466.63</v>
      </c>
      <c r="E74" s="20">
        <f t="shared" si="15"/>
        <v>1005413.56</v>
      </c>
      <c r="F74" s="20">
        <f t="shared" si="15"/>
        <v>0</v>
      </c>
      <c r="G74" s="20">
        <f t="shared" si="15"/>
        <v>5119880.1899999995</v>
      </c>
      <c r="H74" s="20">
        <f t="shared" si="15"/>
        <v>0</v>
      </c>
      <c r="I74" s="20">
        <f t="shared" si="15"/>
        <v>2316189.59</v>
      </c>
      <c r="J74" s="20">
        <f t="shared" si="15"/>
        <v>-236047.54000000004</v>
      </c>
      <c r="K74" s="20">
        <f t="shared" si="15"/>
        <v>0</v>
      </c>
      <c r="L74" s="20">
        <f t="shared" si="15"/>
        <v>60882281.270000003</v>
      </c>
    </row>
    <row r="75" spans="1:12" ht="15.75" x14ac:dyDescent="0.15">
      <c r="A75" s="1">
        <v>20</v>
      </c>
      <c r="B75" s="21" t="s">
        <v>69</v>
      </c>
      <c r="C75" s="22">
        <v>62916605.850000001</v>
      </c>
      <c r="D75" s="22">
        <v>4114466.63</v>
      </c>
      <c r="E75" s="22">
        <v>1005413.56</v>
      </c>
      <c r="F75" s="22">
        <v>0</v>
      </c>
      <c r="G75" s="23">
        <f>SUM(D75:F75)</f>
        <v>5119880.1899999995</v>
      </c>
      <c r="H75" s="22">
        <v>0</v>
      </c>
      <c r="I75" s="22">
        <v>2316189.59</v>
      </c>
      <c r="J75" s="22">
        <v>-236047.54000000004</v>
      </c>
      <c r="K75" s="22">
        <v>0</v>
      </c>
      <c r="L75" s="22">
        <f t="shared" ref="L75" si="16">C75-D75+H75+I75+J75-K75</f>
        <v>60882281.270000003</v>
      </c>
    </row>
    <row r="76" spans="1:12" x14ac:dyDescent="0.15">
      <c r="A76" s="1">
        <v>21</v>
      </c>
      <c r="B76" s="21"/>
      <c r="C76" s="23"/>
      <c r="D76" s="22"/>
      <c r="E76" s="22"/>
      <c r="F76" s="22"/>
      <c r="G76" s="23"/>
      <c r="H76" s="22"/>
      <c r="I76" s="22"/>
      <c r="J76" s="22"/>
      <c r="K76" s="22"/>
      <c r="L76" s="23"/>
    </row>
    <row r="77" spans="1:12" x14ac:dyDescent="0.15">
      <c r="A77" s="1">
        <v>22</v>
      </c>
      <c r="B77" s="19" t="s">
        <v>58</v>
      </c>
      <c r="C77" s="20">
        <f>SUM(C78:C79)</f>
        <v>219666666.68000001</v>
      </c>
      <c r="D77" s="20">
        <f t="shared" ref="D77:L77" si="17">SUM(D78:D79)</f>
        <v>5166666.66</v>
      </c>
      <c r="E77" s="20">
        <f t="shared" si="17"/>
        <v>2075242.3400000003</v>
      </c>
      <c r="F77" s="20">
        <f t="shared" si="17"/>
        <v>0</v>
      </c>
      <c r="G77" s="20">
        <f t="shared" si="17"/>
        <v>7241909</v>
      </c>
      <c r="H77" s="20">
        <f t="shared" si="17"/>
        <v>0</v>
      </c>
      <c r="I77" s="20">
        <f t="shared" si="17"/>
        <v>0</v>
      </c>
      <c r="J77" s="20">
        <f t="shared" si="17"/>
        <v>0</v>
      </c>
      <c r="K77" s="20">
        <f t="shared" si="17"/>
        <v>0</v>
      </c>
      <c r="L77" s="20">
        <f t="shared" si="17"/>
        <v>214500000.02000001</v>
      </c>
    </row>
    <row r="78" spans="1:12" ht="13.5" x14ac:dyDescent="0.15">
      <c r="A78" s="1">
        <v>23</v>
      </c>
      <c r="B78" s="26" t="s">
        <v>59</v>
      </c>
      <c r="C78" s="22">
        <v>28000000</v>
      </c>
      <c r="D78" s="22">
        <v>1000000</v>
      </c>
      <c r="E78" s="22">
        <v>259185.64</v>
      </c>
      <c r="F78" s="22">
        <v>0</v>
      </c>
      <c r="G78" s="23">
        <f>SUM(D78:F78)</f>
        <v>1259185.6400000001</v>
      </c>
      <c r="H78" s="22">
        <v>0</v>
      </c>
      <c r="I78" s="22">
        <v>0</v>
      </c>
      <c r="J78" s="22">
        <v>0</v>
      </c>
      <c r="K78" s="22">
        <v>0</v>
      </c>
      <c r="L78" s="22">
        <f t="shared" ref="L78:L79" si="18">C78-D78+H78+I78+J78-K78</f>
        <v>27000000</v>
      </c>
    </row>
    <row r="79" spans="1:12" ht="13.5" x14ac:dyDescent="0.15">
      <c r="A79" s="1">
        <v>24</v>
      </c>
      <c r="B79" s="26" t="s">
        <v>60</v>
      </c>
      <c r="C79" s="22">
        <v>191666666.68000001</v>
      </c>
      <c r="D79" s="22">
        <v>4166666.66</v>
      </c>
      <c r="E79" s="22">
        <v>1816056.7000000002</v>
      </c>
      <c r="F79" s="22">
        <v>0</v>
      </c>
      <c r="G79" s="23">
        <f>SUM(D79:F79)</f>
        <v>5982723.3600000003</v>
      </c>
      <c r="H79" s="22">
        <v>0</v>
      </c>
      <c r="I79" s="22">
        <v>0</v>
      </c>
      <c r="J79" s="22">
        <v>0</v>
      </c>
      <c r="K79" s="22">
        <v>0</v>
      </c>
      <c r="L79" s="22">
        <f t="shared" si="18"/>
        <v>187500000.02000001</v>
      </c>
    </row>
    <row r="80" spans="1:12" x14ac:dyDescent="0.15">
      <c r="A80" s="1">
        <v>25</v>
      </c>
      <c r="B80" s="21"/>
      <c r="C80" s="23"/>
      <c r="D80" s="22"/>
      <c r="E80" s="22"/>
      <c r="F80" s="22"/>
      <c r="G80" s="23"/>
      <c r="H80" s="22"/>
      <c r="I80" s="22"/>
      <c r="J80" s="22"/>
      <c r="K80" s="22"/>
      <c r="L80" s="23"/>
    </row>
    <row r="81" spans="1:12" x14ac:dyDescent="0.15">
      <c r="A81" s="1">
        <v>26</v>
      </c>
      <c r="B81" s="32" t="s">
        <v>42</v>
      </c>
      <c r="C81" s="20">
        <f>SUM(C82:C83)</f>
        <v>180000000</v>
      </c>
      <c r="D81" s="20">
        <f t="shared" ref="D81:L81" si="19">SUM(D82:D83)</f>
        <v>0</v>
      </c>
      <c r="E81" s="20">
        <f t="shared" si="19"/>
        <v>1399920.7599999998</v>
      </c>
      <c r="F81" s="20">
        <f t="shared" si="19"/>
        <v>0</v>
      </c>
      <c r="G81" s="20">
        <f t="shared" si="19"/>
        <v>1399920.7599999998</v>
      </c>
      <c r="H81" s="20">
        <f t="shared" si="19"/>
        <v>0</v>
      </c>
      <c r="I81" s="20">
        <f t="shared" si="19"/>
        <v>0</v>
      </c>
      <c r="J81" s="20">
        <f t="shared" si="19"/>
        <v>0</v>
      </c>
      <c r="K81" s="20">
        <f t="shared" si="19"/>
        <v>0</v>
      </c>
      <c r="L81" s="20">
        <f t="shared" si="19"/>
        <v>180000000</v>
      </c>
    </row>
    <row r="82" spans="1:12" x14ac:dyDescent="0.15">
      <c r="A82" s="1">
        <v>27</v>
      </c>
      <c r="B82" s="21" t="s">
        <v>43</v>
      </c>
      <c r="C82" s="22">
        <v>180000000</v>
      </c>
      <c r="D82" s="22">
        <v>0</v>
      </c>
      <c r="E82" s="22">
        <v>1399920.7599999998</v>
      </c>
      <c r="F82" s="22">
        <v>0</v>
      </c>
      <c r="G82" s="23">
        <f>SUM(D82:F82)</f>
        <v>1399920.7599999998</v>
      </c>
      <c r="H82" s="22">
        <v>0</v>
      </c>
      <c r="I82" s="22">
        <v>0</v>
      </c>
      <c r="J82" s="22">
        <v>0</v>
      </c>
      <c r="K82" s="22">
        <v>0</v>
      </c>
      <c r="L82" s="22">
        <f t="shared" ref="L82" si="20">C82-D82+H82+I82+J82-K82</f>
        <v>180000000</v>
      </c>
    </row>
    <row r="83" spans="1:12" x14ac:dyDescent="0.15">
      <c r="A83" s="1">
        <v>28</v>
      </c>
      <c r="B83" s="21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12" s="2" customFormat="1" x14ac:dyDescent="0.15">
      <c r="A84" s="1">
        <v>29</v>
      </c>
      <c r="B84" s="19" t="s">
        <v>44</v>
      </c>
      <c r="C84" s="20">
        <f>SUM(C85:C88)</f>
        <v>106137066.58000001</v>
      </c>
      <c r="D84" s="20">
        <f t="shared" ref="D84:L84" si="21">SUM(D85:D88)</f>
        <v>930024.55</v>
      </c>
      <c r="E84" s="20">
        <f t="shared" si="21"/>
        <v>348909.32</v>
      </c>
      <c r="F84" s="20">
        <f t="shared" si="21"/>
        <v>0</v>
      </c>
      <c r="G84" s="25">
        <f>SUM(G85:G88)</f>
        <v>1278933.8700000001</v>
      </c>
      <c r="H84" s="20">
        <f t="shared" si="21"/>
        <v>166274.20000000001</v>
      </c>
      <c r="I84" s="20">
        <f t="shared" si="21"/>
        <v>0</v>
      </c>
      <c r="J84" s="20">
        <f t="shared" si="21"/>
        <v>0</v>
      </c>
      <c r="K84" s="20">
        <f t="shared" si="21"/>
        <v>0</v>
      </c>
      <c r="L84" s="20">
        <f t="shared" si="21"/>
        <v>105373316.22999999</v>
      </c>
    </row>
    <row r="85" spans="1:12" ht="13.5" x14ac:dyDescent="0.15">
      <c r="A85" s="1">
        <v>30</v>
      </c>
      <c r="B85" s="26" t="s">
        <v>61</v>
      </c>
      <c r="C85" s="22">
        <v>48587601.75</v>
      </c>
      <c r="D85" s="27">
        <v>491691.43</v>
      </c>
      <c r="E85" s="27">
        <v>80686.55</v>
      </c>
      <c r="F85" s="27">
        <v>0</v>
      </c>
      <c r="G85" s="23">
        <f>SUM(D85:F85)</f>
        <v>572377.98</v>
      </c>
      <c r="H85" s="27">
        <v>197057.37</v>
      </c>
      <c r="I85" s="27">
        <v>0</v>
      </c>
      <c r="J85" s="27">
        <v>0</v>
      </c>
      <c r="K85" s="27">
        <v>0</v>
      </c>
      <c r="L85" s="27">
        <f>C85-D85+H85+I85+J85-K85</f>
        <v>48292967.689999998</v>
      </c>
    </row>
    <row r="86" spans="1:12" s="36" customFormat="1" ht="13.5" x14ac:dyDescent="0.15">
      <c r="A86" s="1">
        <v>31</v>
      </c>
      <c r="B86" s="33" t="s">
        <v>62</v>
      </c>
      <c r="C86" s="34">
        <v>681638.35</v>
      </c>
      <c r="D86" s="34">
        <v>6895.08</v>
      </c>
      <c r="E86" s="27">
        <v>1076.3400000000001</v>
      </c>
      <c r="F86" s="34">
        <v>0</v>
      </c>
      <c r="G86" s="35">
        <f>SUM(D86:F86)</f>
        <v>7971.42</v>
      </c>
      <c r="H86" s="34">
        <v>2847.42</v>
      </c>
      <c r="I86" s="34">
        <v>0</v>
      </c>
      <c r="J86" s="34">
        <v>0</v>
      </c>
      <c r="K86" s="34">
        <v>0</v>
      </c>
      <c r="L86" s="34">
        <f>C86-D86+H86+I86+J86-K86</f>
        <v>677590.69000000006</v>
      </c>
    </row>
    <row r="87" spans="1:12" x14ac:dyDescent="0.15">
      <c r="A87" s="1">
        <v>32</v>
      </c>
      <c r="B87" s="21" t="s">
        <v>47</v>
      </c>
      <c r="C87" s="27">
        <v>56867826.480000004</v>
      </c>
      <c r="D87" s="27">
        <v>431438.04</v>
      </c>
      <c r="E87" s="27">
        <v>267146.43</v>
      </c>
      <c r="F87" s="27">
        <v>0</v>
      </c>
      <c r="G87" s="23">
        <f>SUM(D87:F87)</f>
        <v>698584.47</v>
      </c>
      <c r="H87" s="27">
        <v>-33630.590000000004</v>
      </c>
      <c r="I87" s="27">
        <v>0</v>
      </c>
      <c r="J87" s="27">
        <v>0</v>
      </c>
      <c r="K87" s="27">
        <v>0</v>
      </c>
      <c r="L87" s="27">
        <f t="shared" ref="L87" si="22">C87-D87+H87+I87+J87-K87</f>
        <v>56402757.850000001</v>
      </c>
    </row>
    <row r="88" spans="1:12" x14ac:dyDescent="0.15">
      <c r="A88" s="1">
        <v>33</v>
      </c>
      <c r="B88" s="26" t="s">
        <v>63</v>
      </c>
      <c r="C88" s="27">
        <v>0</v>
      </c>
      <c r="D88" s="27">
        <v>0</v>
      </c>
      <c r="E88" s="27">
        <v>0</v>
      </c>
      <c r="F88" s="27">
        <v>0</v>
      </c>
      <c r="G88" s="23">
        <v>0</v>
      </c>
      <c r="H88" s="27">
        <v>0</v>
      </c>
      <c r="I88" s="27">
        <v>0</v>
      </c>
      <c r="J88" s="27">
        <v>0</v>
      </c>
      <c r="K88" s="27">
        <v>0</v>
      </c>
      <c r="L88" s="22">
        <v>0</v>
      </c>
    </row>
    <row r="89" spans="1:12" x14ac:dyDescent="0.15">
      <c r="A89" s="1">
        <v>34</v>
      </c>
      <c r="B89" s="21"/>
      <c r="C89" s="27"/>
      <c r="D89" s="27"/>
      <c r="E89" s="27"/>
      <c r="F89" s="27"/>
      <c r="G89" s="23"/>
      <c r="H89" s="27"/>
      <c r="I89" s="27"/>
      <c r="J89" s="27"/>
      <c r="K89" s="27"/>
      <c r="L89" s="27"/>
    </row>
    <row r="90" spans="1:12" s="2" customFormat="1" x14ac:dyDescent="0.15">
      <c r="A90" s="1">
        <v>35</v>
      </c>
      <c r="B90" s="19" t="s">
        <v>48</v>
      </c>
      <c r="C90" s="28">
        <f t="shared" ref="C90:L90" si="23">C92</f>
        <v>339070316.93000001</v>
      </c>
      <c r="D90" s="28">
        <f t="shared" si="23"/>
        <v>62481568.329999998</v>
      </c>
      <c r="E90" s="28">
        <f t="shared" si="23"/>
        <v>2491602.33</v>
      </c>
      <c r="F90" s="28">
        <f>F92</f>
        <v>0</v>
      </c>
      <c r="G90" s="28">
        <f t="shared" si="23"/>
        <v>64973170.659999996</v>
      </c>
      <c r="H90" s="28">
        <f t="shared" si="23"/>
        <v>32722117.349999998</v>
      </c>
      <c r="I90" s="28">
        <f t="shared" si="23"/>
        <v>0</v>
      </c>
      <c r="J90" s="28">
        <f t="shared" si="23"/>
        <v>0</v>
      </c>
      <c r="K90" s="28">
        <f t="shared" si="23"/>
        <v>0</v>
      </c>
      <c r="L90" s="28">
        <f t="shared" si="23"/>
        <v>309310865.94999999</v>
      </c>
    </row>
    <row r="91" spans="1:12" s="2" customFormat="1" x14ac:dyDescent="0.15">
      <c r="A91" s="1">
        <v>36</v>
      </c>
      <c r="B91" s="19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12" s="2" customFormat="1" x14ac:dyDescent="0.15">
      <c r="A92" s="1">
        <v>37</v>
      </c>
      <c r="B92" s="19" t="s">
        <v>49</v>
      </c>
      <c r="C92" s="20">
        <f>SUM(C93:C96)</f>
        <v>339070316.93000001</v>
      </c>
      <c r="D92" s="20">
        <f t="shared" ref="D92:L92" si="24">SUM(D93:D96)</f>
        <v>62481568.329999998</v>
      </c>
      <c r="E92" s="20">
        <f t="shared" si="24"/>
        <v>2491602.33</v>
      </c>
      <c r="F92" s="20">
        <f t="shared" si="24"/>
        <v>0</v>
      </c>
      <c r="G92" s="28">
        <f>SUM(G93:G96)</f>
        <v>64973170.659999996</v>
      </c>
      <c r="H92" s="20">
        <f t="shared" si="24"/>
        <v>32722117.349999998</v>
      </c>
      <c r="I92" s="20">
        <f t="shared" si="24"/>
        <v>0</v>
      </c>
      <c r="J92" s="20">
        <f t="shared" si="24"/>
        <v>0</v>
      </c>
      <c r="K92" s="20">
        <f t="shared" si="24"/>
        <v>0</v>
      </c>
      <c r="L92" s="20">
        <f t="shared" si="24"/>
        <v>309310865.94999999</v>
      </c>
    </row>
    <row r="93" spans="1:12" x14ac:dyDescent="0.15">
      <c r="A93" s="1">
        <v>38</v>
      </c>
      <c r="B93" s="21" t="s">
        <v>50</v>
      </c>
      <c r="C93" s="22">
        <v>41483911.43</v>
      </c>
      <c r="D93" s="22">
        <v>41808683.789999999</v>
      </c>
      <c r="E93" s="22">
        <v>827205.2</v>
      </c>
      <c r="F93" s="22">
        <v>0</v>
      </c>
      <c r="G93" s="23">
        <f>SUM(D93:F93)</f>
        <v>42635888.990000002</v>
      </c>
      <c r="H93" s="22">
        <v>324772.36</v>
      </c>
      <c r="I93" s="22">
        <v>0</v>
      </c>
      <c r="J93" s="22">
        <v>0</v>
      </c>
      <c r="K93" s="22">
        <v>0</v>
      </c>
      <c r="L93" s="22">
        <f>C93-D93+H93+I93+J93-K93</f>
        <v>5.8207660913467407E-10</v>
      </c>
    </row>
    <row r="94" spans="1:12" x14ac:dyDescent="0.15">
      <c r="A94" s="1">
        <v>39</v>
      </c>
      <c r="B94" s="21" t="s">
        <v>51</v>
      </c>
      <c r="C94" s="22">
        <v>81812661.780000001</v>
      </c>
      <c r="D94" s="22">
        <v>20672884.539999999</v>
      </c>
      <c r="E94" s="22">
        <v>1664397.13</v>
      </c>
      <c r="F94" s="22">
        <v>0</v>
      </c>
      <c r="G94" s="23">
        <f>SUM(D94:F94)</f>
        <v>22337281.669999998</v>
      </c>
      <c r="H94" s="22">
        <v>7344100.620000001</v>
      </c>
      <c r="I94" s="22">
        <v>0</v>
      </c>
      <c r="J94" s="22">
        <v>0</v>
      </c>
      <c r="K94" s="22">
        <v>0</v>
      </c>
      <c r="L94" s="22">
        <f t="shared" ref="L94:L96" si="25">C94-D94+H94+I94+J94-K94</f>
        <v>68483877.859999999</v>
      </c>
    </row>
    <row r="95" spans="1:12" x14ac:dyDescent="0.15">
      <c r="A95" s="1">
        <v>40</v>
      </c>
      <c r="B95" s="21" t="s">
        <v>52</v>
      </c>
      <c r="C95" s="22">
        <v>215773743.72</v>
      </c>
      <c r="D95" s="22">
        <v>0</v>
      </c>
      <c r="E95" s="22">
        <v>0</v>
      </c>
      <c r="F95" s="22">
        <v>0</v>
      </c>
      <c r="G95" s="23">
        <f>SUM(D95:F95)</f>
        <v>0</v>
      </c>
      <c r="H95" s="22">
        <v>25053244.369999997</v>
      </c>
      <c r="I95" s="22">
        <v>0</v>
      </c>
      <c r="J95" s="22">
        <v>0</v>
      </c>
      <c r="K95" s="22">
        <v>0</v>
      </c>
      <c r="L95" s="22">
        <f t="shared" si="25"/>
        <v>240826988.09</v>
      </c>
    </row>
    <row r="96" spans="1:12" ht="13.5" thickBot="1" x14ac:dyDescent="0.2">
      <c r="A96" s="1">
        <v>41</v>
      </c>
      <c r="B96" s="21" t="s">
        <v>53</v>
      </c>
      <c r="C96" s="22">
        <v>0</v>
      </c>
      <c r="D96" s="22">
        <v>0</v>
      </c>
      <c r="E96" s="22">
        <v>0</v>
      </c>
      <c r="F96" s="22">
        <v>0</v>
      </c>
      <c r="G96" s="22">
        <f>SUM(D96:F96)</f>
        <v>0</v>
      </c>
      <c r="H96" s="22">
        <v>0</v>
      </c>
      <c r="I96" s="22">
        <v>0</v>
      </c>
      <c r="J96" s="22">
        <v>0</v>
      </c>
      <c r="K96" s="22">
        <v>0</v>
      </c>
      <c r="L96" s="22">
        <f t="shared" si="25"/>
        <v>0</v>
      </c>
    </row>
    <row r="97" spans="1:12" s="2" customFormat="1" ht="25.15" customHeight="1" thickBot="1" x14ac:dyDescent="0.2">
      <c r="A97" s="1"/>
      <c r="B97" s="29" t="s">
        <v>11</v>
      </c>
      <c r="C97" s="30">
        <f>C61+C90</f>
        <v>27348480177.850002</v>
      </c>
      <c r="D97" s="30">
        <f>D61+D90</f>
        <v>248302808.28999996</v>
      </c>
      <c r="E97" s="30">
        <f>E61+E90</f>
        <v>95299479.140000001</v>
      </c>
      <c r="F97" s="30">
        <f>F61+F90</f>
        <v>237049.61</v>
      </c>
      <c r="G97" s="30">
        <f>G90+G61</f>
        <v>343839337.03999996</v>
      </c>
      <c r="H97" s="30">
        <f>H90+H61</f>
        <v>70793788.629999995</v>
      </c>
      <c r="I97" s="30">
        <f>I90+I61</f>
        <v>2316189.59</v>
      </c>
      <c r="J97" s="30">
        <f>J90+J61</f>
        <v>1586660.47</v>
      </c>
      <c r="K97" s="30">
        <f>K90+K61</f>
        <v>-130322.56</v>
      </c>
      <c r="L97" s="30">
        <f>L61+L90</f>
        <v>27175004330.810001</v>
      </c>
    </row>
    <row r="98" spans="1:12" x14ac:dyDescent="0.15">
      <c r="B98" s="43" t="s">
        <v>64</v>
      </c>
      <c r="C98" s="43"/>
      <c r="D98" s="43"/>
      <c r="E98" s="43"/>
      <c r="F98" s="43"/>
      <c r="G98" s="43"/>
      <c r="H98" s="43"/>
      <c r="I98" s="43"/>
      <c r="J98" s="43"/>
      <c r="K98" s="43"/>
      <c r="L98" s="43"/>
    </row>
    <row r="99" spans="1:12" x14ac:dyDescent="0.15">
      <c r="B99" s="43" t="s">
        <v>65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</row>
    <row r="100" spans="1:12" x14ac:dyDescent="0.15">
      <c r="B100" s="43" t="s">
        <v>66</v>
      </c>
      <c r="C100" s="43"/>
      <c r="D100" s="43"/>
      <c r="E100" s="43"/>
      <c r="F100" s="43"/>
      <c r="G100" s="43"/>
      <c r="H100" s="43"/>
      <c r="I100" s="43"/>
      <c r="J100" s="43"/>
      <c r="K100" s="43"/>
      <c r="L100" s="43"/>
    </row>
    <row r="101" spans="1:12" x14ac:dyDescent="0.15">
      <c r="B101" s="44" t="s">
        <v>68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</row>
    <row r="102" spans="1:12" s="38" customFormat="1" ht="14.25" customHeight="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</row>
    <row r="103" spans="1:12" s="38" customFormat="1" ht="14.25" customHeight="1" x14ac:dyDescent="0.2"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s="38" customFormat="1" ht="14.25" customHeight="1" x14ac:dyDescent="0.2"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1:12" s="38" customFormat="1" ht="14.25" customHeight="1" x14ac:dyDescent="0.2">
      <c r="B105" s="40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s="38" customFormat="1" ht="14.25" customHeigh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1:12" x14ac:dyDescent="0.15"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 x14ac:dyDescent="0.15">
      <c r="D108" s="24"/>
      <c r="E108" s="24"/>
      <c r="F108" s="24"/>
      <c r="G108" s="24"/>
      <c r="H108" s="24"/>
      <c r="I108" s="24"/>
      <c r="J108" s="24"/>
      <c r="K108" s="24"/>
    </row>
    <row r="109" spans="1:12" s="41" customFormat="1" ht="12" x14ac:dyDescent="0.15"/>
    <row r="110" spans="1:12" s="41" customFormat="1" ht="12" x14ac:dyDescent="0.15"/>
    <row r="111" spans="1:12" s="41" customFormat="1" ht="12" x14ac:dyDescent="0.15"/>
    <row r="112" spans="1:12" s="41" customFormat="1" ht="12" x14ac:dyDescent="0.15"/>
    <row r="113" s="41" customFormat="1" ht="12" x14ac:dyDescent="0.15"/>
    <row r="114" s="41" customFormat="1" ht="12" x14ac:dyDescent="0.15"/>
    <row r="115" s="41" customFormat="1" ht="12" x14ac:dyDescent="0.15"/>
    <row r="116" s="41" customFormat="1" ht="12" x14ac:dyDescent="0.15"/>
    <row r="117" s="41" customFormat="1" ht="12" x14ac:dyDescent="0.15"/>
    <row r="118" s="41" customFormat="1" ht="12" x14ac:dyDescent="0.15"/>
    <row r="119" s="41" customFormat="1" ht="12" x14ac:dyDescent="0.15"/>
    <row r="120" s="41" customFormat="1" ht="12" x14ac:dyDescent="0.15"/>
    <row r="121" s="41" customFormat="1" ht="12" x14ac:dyDescent="0.15"/>
    <row r="122" s="41" customFormat="1" ht="12" x14ac:dyDescent="0.15"/>
    <row r="123" s="41" customFormat="1" ht="12" x14ac:dyDescent="0.15"/>
    <row r="124" s="41" customFormat="1" ht="12" x14ac:dyDescent="0.15"/>
    <row r="125" s="41" customFormat="1" ht="12" x14ac:dyDescent="0.15"/>
    <row r="126" s="41" customFormat="1" ht="12" x14ac:dyDescent="0.15"/>
    <row r="127" s="41" customFormat="1" ht="12" x14ac:dyDescent="0.15"/>
    <row r="128" s="41" customFormat="1" ht="12" x14ac:dyDescent="0.15"/>
    <row r="129" s="41" customFormat="1" ht="12" x14ac:dyDescent="0.15"/>
    <row r="130" s="41" customFormat="1" ht="12" x14ac:dyDescent="0.15"/>
    <row r="131" s="41" customFormat="1" ht="12" x14ac:dyDescent="0.15"/>
    <row r="132" s="41" customFormat="1" ht="12" x14ac:dyDescent="0.15"/>
    <row r="133" s="41" customFormat="1" ht="12" x14ac:dyDescent="0.15"/>
    <row r="134" s="41" customFormat="1" ht="12" x14ac:dyDescent="0.15"/>
    <row r="135" s="41" customFormat="1" ht="12" x14ac:dyDescent="0.15"/>
    <row r="136" s="41" customFormat="1" ht="12" x14ac:dyDescent="0.15"/>
    <row r="137" s="41" customFormat="1" ht="12" x14ac:dyDescent="0.15"/>
    <row r="138" s="41" customFormat="1" ht="12" x14ac:dyDescent="0.15"/>
    <row r="139" s="41" customFormat="1" ht="12" x14ac:dyDescent="0.15"/>
    <row r="140" s="41" customFormat="1" ht="12" x14ac:dyDescent="0.15"/>
    <row r="141" s="41" customFormat="1" ht="12" x14ac:dyDescent="0.15"/>
    <row r="142" s="41" customFormat="1" ht="12" x14ac:dyDescent="0.15"/>
    <row r="143" s="41" customFormat="1" ht="12" x14ac:dyDescent="0.15"/>
    <row r="144" s="41" customFormat="1" ht="12" x14ac:dyDescent="0.15"/>
    <row r="145" s="41" customFormat="1" ht="12" x14ac:dyDescent="0.15"/>
    <row r="146" s="41" customFormat="1" ht="12" x14ac:dyDescent="0.15"/>
    <row r="147" s="41" customFormat="1" ht="12" x14ac:dyDescent="0.15"/>
    <row r="148" s="41" customFormat="1" ht="12" x14ac:dyDescent="0.15"/>
    <row r="149" s="41" customFormat="1" ht="12" x14ac:dyDescent="0.15"/>
    <row r="150" s="41" customFormat="1" ht="12" x14ac:dyDescent="0.15"/>
    <row r="151" s="41" customFormat="1" ht="12" x14ac:dyDescent="0.15"/>
    <row r="152" s="41" customFormat="1" ht="12" x14ac:dyDescent="0.15"/>
    <row r="153" s="41" customFormat="1" ht="12" x14ac:dyDescent="0.15"/>
    <row r="154" s="41" customFormat="1" ht="12" x14ac:dyDescent="0.15"/>
    <row r="155" s="41" customFormat="1" ht="12" x14ac:dyDescent="0.15"/>
    <row r="156" s="41" customFormat="1" ht="12" x14ac:dyDescent="0.15"/>
    <row r="157" s="41" customFormat="1" ht="12" x14ac:dyDescent="0.15"/>
    <row r="158" s="41" customFormat="1" ht="12" x14ac:dyDescent="0.15"/>
    <row r="159" s="41" customFormat="1" ht="12" x14ac:dyDescent="0.15"/>
    <row r="160" s="41" customFormat="1" ht="12" x14ac:dyDescent="0.15"/>
    <row r="161" s="41" customFormat="1" ht="12" x14ac:dyDescent="0.15"/>
    <row r="162" s="41" customFormat="1" ht="12" x14ac:dyDescent="0.15"/>
    <row r="163" s="41" customFormat="1" ht="12" x14ac:dyDescent="0.15"/>
    <row r="164" s="41" customFormat="1" ht="12" x14ac:dyDescent="0.15"/>
    <row r="165" s="41" customFormat="1" ht="12" x14ac:dyDescent="0.15"/>
    <row r="166" s="41" customFormat="1" ht="12" x14ac:dyDescent="0.15"/>
    <row r="167" s="41" customFormat="1" ht="12" x14ac:dyDescent="0.15"/>
    <row r="168" s="41" customFormat="1" ht="12" x14ac:dyDescent="0.15"/>
    <row r="169" s="41" customFormat="1" ht="12" x14ac:dyDescent="0.15"/>
    <row r="170" s="41" customFormat="1" ht="12" x14ac:dyDescent="0.15"/>
    <row r="171" s="41" customFormat="1" ht="12" x14ac:dyDescent="0.15"/>
    <row r="172" s="41" customFormat="1" ht="12" x14ac:dyDescent="0.15"/>
    <row r="173" s="41" customFormat="1" ht="12" x14ac:dyDescent="0.15"/>
    <row r="174" s="41" customFormat="1" ht="12" x14ac:dyDescent="0.15"/>
    <row r="175" s="41" customFormat="1" ht="12" x14ac:dyDescent="0.15"/>
    <row r="176" s="41" customFormat="1" ht="12" x14ac:dyDescent="0.15"/>
    <row r="177" s="41" customFormat="1" ht="12" x14ac:dyDescent="0.15"/>
    <row r="178" s="41" customFormat="1" ht="12" x14ac:dyDescent="0.15"/>
    <row r="179" s="41" customFormat="1" ht="12" x14ac:dyDescent="0.15"/>
    <row r="180" s="41" customFormat="1" ht="12" x14ac:dyDescent="0.15"/>
    <row r="181" s="41" customFormat="1" ht="12" x14ac:dyDescent="0.15"/>
    <row r="182" s="41" customFormat="1" ht="12" x14ac:dyDescent="0.15"/>
    <row r="183" s="41" customFormat="1" ht="12" x14ac:dyDescent="0.15"/>
    <row r="184" s="41" customFormat="1" ht="12" x14ac:dyDescent="0.15"/>
    <row r="185" s="41" customFormat="1" ht="12" x14ac:dyDescent="0.15"/>
    <row r="186" s="41" customFormat="1" ht="12" x14ac:dyDescent="0.15"/>
    <row r="187" s="41" customFormat="1" ht="12" x14ac:dyDescent="0.15"/>
    <row r="188" s="41" customFormat="1" ht="12" x14ac:dyDescent="0.15"/>
    <row r="189" s="41" customFormat="1" ht="12" x14ac:dyDescent="0.15"/>
    <row r="190" s="41" customFormat="1" ht="12" x14ac:dyDescent="0.15"/>
    <row r="191" s="41" customFormat="1" ht="12" x14ac:dyDescent="0.15"/>
    <row r="192" s="41" customFormat="1" ht="12" x14ac:dyDescent="0.15"/>
    <row r="193" s="41" customFormat="1" ht="12" x14ac:dyDescent="0.15"/>
    <row r="194" s="41" customFormat="1" ht="12" x14ac:dyDescent="0.15"/>
    <row r="195" s="41" customFormat="1" ht="12" x14ac:dyDescent="0.15"/>
    <row r="196" s="41" customFormat="1" ht="12" x14ac:dyDescent="0.15"/>
    <row r="197" s="41" customFormat="1" ht="12" x14ac:dyDescent="0.15"/>
    <row r="198" s="41" customFormat="1" ht="12" x14ac:dyDescent="0.15"/>
    <row r="199" s="41" customFormat="1" ht="12" x14ac:dyDescent="0.15"/>
    <row r="200" s="41" customFormat="1" ht="12" x14ac:dyDescent="0.15"/>
    <row r="201" s="41" customFormat="1" ht="12" x14ac:dyDescent="0.15"/>
    <row r="202" s="41" customFormat="1" ht="12" x14ac:dyDescent="0.15"/>
    <row r="203" s="41" customFormat="1" ht="12" x14ac:dyDescent="0.15"/>
    <row r="204" s="41" customFormat="1" ht="12" x14ac:dyDescent="0.15"/>
    <row r="205" s="41" customFormat="1" ht="12" x14ac:dyDescent="0.15"/>
    <row r="206" s="41" customFormat="1" ht="12" x14ac:dyDescent="0.15"/>
    <row r="207" s="41" customFormat="1" ht="12" x14ac:dyDescent="0.15"/>
    <row r="208" s="41" customFormat="1" ht="12" x14ac:dyDescent="0.15"/>
    <row r="209" s="41" customFormat="1" ht="12" x14ac:dyDescent="0.15"/>
    <row r="210" s="41" customFormat="1" ht="12" x14ac:dyDescent="0.15"/>
    <row r="211" s="41" customFormat="1" ht="12" x14ac:dyDescent="0.15"/>
    <row r="212" s="41" customFormat="1" ht="12" x14ac:dyDescent="0.15"/>
    <row r="213" s="41" customFormat="1" ht="12" x14ac:dyDescent="0.15"/>
    <row r="214" s="41" customFormat="1" ht="12" x14ac:dyDescent="0.15"/>
    <row r="215" s="41" customFormat="1" ht="12" x14ac:dyDescent="0.15"/>
    <row r="216" s="41" customFormat="1" ht="12" x14ac:dyDescent="0.15"/>
    <row r="217" s="41" customFormat="1" ht="12" x14ac:dyDescent="0.15"/>
    <row r="218" s="41" customFormat="1" ht="12" x14ac:dyDescent="0.15"/>
    <row r="219" s="41" customFormat="1" ht="12" x14ac:dyDescent="0.15"/>
    <row r="220" s="41" customFormat="1" ht="12" x14ac:dyDescent="0.15"/>
    <row r="221" s="41" customFormat="1" ht="12" x14ac:dyDescent="0.15"/>
    <row r="222" s="41" customFormat="1" ht="12" x14ac:dyDescent="0.15"/>
    <row r="223" s="41" customFormat="1" ht="12" x14ac:dyDescent="0.15"/>
    <row r="224" s="41" customFormat="1" ht="12" x14ac:dyDescent="0.15"/>
    <row r="225" s="41" customFormat="1" ht="12" x14ac:dyDescent="0.15"/>
    <row r="226" s="41" customFormat="1" ht="12" x14ac:dyDescent="0.15"/>
    <row r="227" s="41" customFormat="1" ht="12" x14ac:dyDescent="0.15"/>
    <row r="228" s="41" customFormat="1" ht="12" x14ac:dyDescent="0.15"/>
    <row r="229" s="41" customFormat="1" ht="12" x14ac:dyDescent="0.15"/>
    <row r="230" s="41" customFormat="1" ht="12" x14ac:dyDescent="0.15"/>
    <row r="231" s="41" customFormat="1" ht="12" x14ac:dyDescent="0.15"/>
    <row r="232" s="41" customFormat="1" ht="12" x14ac:dyDescent="0.15"/>
    <row r="233" s="41" customFormat="1" ht="12" x14ac:dyDescent="0.15"/>
    <row r="234" s="41" customFormat="1" ht="12" x14ac:dyDescent="0.15"/>
    <row r="235" s="41" customFormat="1" ht="12" x14ac:dyDescent="0.15"/>
    <row r="236" s="41" customFormat="1" ht="12" x14ac:dyDescent="0.15"/>
    <row r="237" s="41" customFormat="1" ht="12" x14ac:dyDescent="0.15"/>
    <row r="238" s="41" customFormat="1" ht="12" x14ac:dyDescent="0.15"/>
    <row r="239" s="41" customFormat="1" ht="12" x14ac:dyDescent="0.15"/>
    <row r="240" s="41" customFormat="1" ht="12" x14ac:dyDescent="0.15"/>
    <row r="241" s="41" customFormat="1" ht="12" x14ac:dyDescent="0.15"/>
    <row r="242" s="41" customFormat="1" ht="12" x14ac:dyDescent="0.15"/>
    <row r="243" s="41" customFormat="1" ht="12" x14ac:dyDescent="0.15"/>
    <row r="244" s="41" customFormat="1" ht="12" x14ac:dyDescent="0.15"/>
    <row r="245" s="41" customFormat="1" ht="12" x14ac:dyDescent="0.15"/>
    <row r="246" s="41" customFormat="1" ht="12" x14ac:dyDescent="0.15"/>
    <row r="247" s="41" customFormat="1" ht="12" x14ac:dyDescent="0.15"/>
    <row r="248" s="41" customFormat="1" ht="12" x14ac:dyDescent="0.15"/>
    <row r="249" s="41" customFormat="1" ht="12" x14ac:dyDescent="0.15"/>
    <row r="250" s="41" customFormat="1" ht="12" x14ac:dyDescent="0.15"/>
    <row r="251" s="41" customFormat="1" ht="12" x14ac:dyDescent="0.15"/>
    <row r="252" s="41" customFormat="1" ht="12" x14ac:dyDescent="0.15"/>
    <row r="253" s="41" customFormat="1" ht="12" x14ac:dyDescent="0.15"/>
    <row r="254" s="41" customFormat="1" ht="12" x14ac:dyDescent="0.15"/>
    <row r="255" s="41" customFormat="1" ht="12" x14ac:dyDescent="0.15"/>
    <row r="256" s="41" customFormat="1" ht="12" x14ac:dyDescent="0.15"/>
    <row r="257" s="41" customFormat="1" ht="12" x14ac:dyDescent="0.15"/>
    <row r="258" s="41" customFormat="1" ht="12" x14ac:dyDescent="0.15"/>
    <row r="259" s="41" customFormat="1" ht="12" x14ac:dyDescent="0.15"/>
    <row r="260" s="41" customFormat="1" ht="12" x14ac:dyDescent="0.15"/>
    <row r="261" s="41" customFormat="1" ht="12" x14ac:dyDescent="0.15"/>
    <row r="262" s="41" customFormat="1" ht="12" x14ac:dyDescent="0.15"/>
    <row r="263" s="41" customFormat="1" ht="12" x14ac:dyDescent="0.15"/>
    <row r="264" s="41" customFormat="1" ht="12" x14ac:dyDescent="0.15"/>
    <row r="265" s="41" customFormat="1" ht="12" x14ac:dyDescent="0.15"/>
    <row r="266" s="41" customFormat="1" ht="12" x14ac:dyDescent="0.15"/>
    <row r="267" s="41" customFormat="1" ht="12" x14ac:dyDescent="0.15"/>
    <row r="268" s="41" customFormat="1" ht="12" x14ac:dyDescent="0.15"/>
    <row r="269" s="41" customFormat="1" ht="12" x14ac:dyDescent="0.15"/>
    <row r="270" s="41" customFormat="1" ht="12" x14ac:dyDescent="0.15"/>
    <row r="271" s="41" customFormat="1" ht="12" x14ac:dyDescent="0.15"/>
    <row r="272" s="41" customFormat="1" ht="12" x14ac:dyDescent="0.15"/>
    <row r="273" s="41" customFormat="1" ht="12" x14ac:dyDescent="0.15"/>
    <row r="274" s="41" customFormat="1" ht="12" x14ac:dyDescent="0.15"/>
    <row r="275" s="41" customFormat="1" ht="12" x14ac:dyDescent="0.15"/>
    <row r="276" s="41" customFormat="1" ht="12" x14ac:dyDescent="0.15"/>
    <row r="277" s="41" customFormat="1" ht="12" x14ac:dyDescent="0.15"/>
    <row r="278" s="41" customFormat="1" ht="12" x14ac:dyDescent="0.15"/>
    <row r="279" s="41" customFormat="1" ht="12" x14ac:dyDescent="0.15"/>
    <row r="280" s="41" customFormat="1" ht="12" x14ac:dyDescent="0.15"/>
    <row r="281" s="41" customFormat="1" ht="12" x14ac:dyDescent="0.15"/>
    <row r="282" s="41" customFormat="1" ht="12" x14ac:dyDescent="0.15"/>
    <row r="283" s="41" customFormat="1" ht="12" x14ac:dyDescent="0.15"/>
    <row r="284" s="41" customFormat="1" ht="12" x14ac:dyDescent="0.15"/>
    <row r="285" s="41" customFormat="1" ht="12" x14ac:dyDescent="0.15"/>
    <row r="286" s="41" customFormat="1" ht="12" x14ac:dyDescent="0.15"/>
    <row r="287" s="41" customFormat="1" ht="12" x14ac:dyDescent="0.15"/>
    <row r="288" s="41" customFormat="1" ht="12" x14ac:dyDescent="0.15"/>
    <row r="289" s="41" customFormat="1" ht="12" x14ac:dyDescent="0.15"/>
    <row r="290" s="41" customFormat="1" ht="12" x14ac:dyDescent="0.15"/>
    <row r="291" s="41" customFormat="1" ht="12" x14ac:dyDescent="0.15"/>
    <row r="292" s="41" customFormat="1" ht="12" x14ac:dyDescent="0.15"/>
    <row r="293" s="41" customFormat="1" ht="12" x14ac:dyDescent="0.15"/>
    <row r="294" s="41" customFormat="1" ht="12" x14ac:dyDescent="0.15"/>
    <row r="295" s="41" customFormat="1" ht="12" x14ac:dyDescent="0.15"/>
    <row r="296" s="41" customFormat="1" ht="12" x14ac:dyDescent="0.15"/>
    <row r="297" s="41" customFormat="1" ht="12" x14ac:dyDescent="0.15"/>
    <row r="298" s="41" customFormat="1" ht="12" x14ac:dyDescent="0.15"/>
    <row r="299" s="41" customFormat="1" ht="12" x14ac:dyDescent="0.15"/>
    <row r="300" s="41" customFormat="1" ht="12" x14ac:dyDescent="0.15"/>
    <row r="301" s="41" customFormat="1" ht="12" x14ac:dyDescent="0.15"/>
    <row r="302" s="41" customFormat="1" ht="12" x14ac:dyDescent="0.15"/>
    <row r="303" s="41" customFormat="1" ht="12" x14ac:dyDescent="0.15"/>
    <row r="304" s="41" customFormat="1" ht="12" x14ac:dyDescent="0.15"/>
    <row r="305" s="41" customFormat="1" ht="12" x14ac:dyDescent="0.15"/>
    <row r="306" s="41" customFormat="1" ht="12" x14ac:dyDescent="0.15"/>
    <row r="307" s="41" customFormat="1" ht="12" x14ac:dyDescent="0.15"/>
    <row r="308" s="41" customFormat="1" ht="12" x14ac:dyDescent="0.15"/>
    <row r="309" s="41" customFormat="1" ht="12" x14ac:dyDescent="0.15"/>
    <row r="310" s="41" customFormat="1" ht="12" x14ac:dyDescent="0.15"/>
    <row r="311" s="41" customFormat="1" ht="12" x14ac:dyDescent="0.15"/>
    <row r="312" s="41" customFormat="1" ht="12" x14ac:dyDescent="0.15"/>
    <row r="313" s="41" customFormat="1" ht="12" x14ac:dyDescent="0.15"/>
    <row r="314" s="41" customFormat="1" ht="12" x14ac:dyDescent="0.15"/>
    <row r="315" s="41" customFormat="1" ht="12" x14ac:dyDescent="0.15"/>
    <row r="316" s="41" customFormat="1" ht="12" x14ac:dyDescent="0.15"/>
    <row r="317" s="41" customFormat="1" ht="12" x14ac:dyDescent="0.15"/>
    <row r="318" s="41" customFormat="1" ht="12" x14ac:dyDescent="0.15"/>
    <row r="319" s="41" customFormat="1" ht="12" x14ac:dyDescent="0.15"/>
    <row r="320" s="41" customFormat="1" ht="12" x14ac:dyDescent="0.15"/>
    <row r="321" s="41" customFormat="1" ht="12" x14ac:dyDescent="0.15"/>
    <row r="322" s="41" customFormat="1" ht="12" x14ac:dyDescent="0.15"/>
    <row r="323" s="41" customFormat="1" ht="12" x14ac:dyDescent="0.15"/>
    <row r="324" s="41" customFormat="1" ht="12" x14ac:dyDescent="0.15"/>
    <row r="325" s="41" customFormat="1" ht="12" x14ac:dyDescent="0.15"/>
    <row r="326" s="41" customFormat="1" ht="12" x14ac:dyDescent="0.15"/>
    <row r="327" s="41" customFormat="1" ht="12" x14ac:dyDescent="0.15"/>
    <row r="328" s="41" customFormat="1" ht="12" x14ac:dyDescent="0.15"/>
    <row r="329" s="41" customFormat="1" ht="12" x14ac:dyDescent="0.15"/>
    <row r="330" s="41" customFormat="1" ht="12" x14ac:dyDescent="0.15"/>
    <row r="331" s="41" customFormat="1" ht="12" x14ac:dyDescent="0.15"/>
    <row r="332" s="41" customFormat="1" ht="12" x14ac:dyDescent="0.15"/>
    <row r="333" s="41" customFormat="1" ht="12" x14ac:dyDescent="0.15"/>
    <row r="334" s="41" customFormat="1" ht="12" x14ac:dyDescent="0.15"/>
    <row r="335" s="41" customFormat="1" ht="12" x14ac:dyDescent="0.15"/>
    <row r="336" s="41" customFormat="1" ht="12" x14ac:dyDescent="0.15"/>
    <row r="337" s="41" customFormat="1" ht="12" x14ac:dyDescent="0.15"/>
    <row r="338" s="41" customFormat="1" ht="12" x14ac:dyDescent="0.15"/>
    <row r="339" s="41" customFormat="1" ht="12" x14ac:dyDescent="0.15"/>
    <row r="340" s="41" customFormat="1" ht="12" x14ac:dyDescent="0.15"/>
    <row r="341" s="41" customFormat="1" ht="12" x14ac:dyDescent="0.15"/>
    <row r="342" s="41" customFormat="1" ht="12" x14ac:dyDescent="0.15"/>
    <row r="343" s="41" customFormat="1" ht="12" x14ac:dyDescent="0.15"/>
    <row r="344" s="41" customFormat="1" ht="12" x14ac:dyDescent="0.15"/>
    <row r="345" s="41" customFormat="1" ht="12" x14ac:dyDescent="0.15"/>
    <row r="346" s="41" customFormat="1" ht="12" x14ac:dyDescent="0.15"/>
    <row r="347" s="41" customFormat="1" ht="12" x14ac:dyDescent="0.15"/>
    <row r="348" s="41" customFormat="1" ht="12" x14ac:dyDescent="0.15"/>
    <row r="349" s="41" customFormat="1" ht="12" x14ac:dyDescent="0.15"/>
    <row r="350" s="41" customFormat="1" ht="12" x14ac:dyDescent="0.15"/>
    <row r="351" s="41" customFormat="1" ht="12" x14ac:dyDescent="0.15"/>
    <row r="352" s="41" customFormat="1" ht="12" x14ac:dyDescent="0.15"/>
    <row r="353" s="41" customFormat="1" ht="12" x14ac:dyDescent="0.15"/>
    <row r="354" s="41" customFormat="1" ht="12" x14ac:dyDescent="0.15"/>
    <row r="355" s="41" customFormat="1" ht="12" x14ac:dyDescent="0.15"/>
    <row r="356" s="41" customFormat="1" ht="12" x14ac:dyDescent="0.15"/>
    <row r="357" s="41" customFormat="1" ht="12" x14ac:dyDescent="0.15"/>
    <row r="358" s="41" customFormat="1" ht="12" x14ac:dyDescent="0.15"/>
    <row r="359" s="41" customFormat="1" ht="12" x14ac:dyDescent="0.15"/>
    <row r="360" s="41" customFormat="1" ht="12" x14ac:dyDescent="0.15"/>
    <row r="361" s="41" customFormat="1" ht="12" x14ac:dyDescent="0.15"/>
    <row r="362" s="41" customFormat="1" ht="12" x14ac:dyDescent="0.15"/>
    <row r="363" s="41" customFormat="1" ht="12" x14ac:dyDescent="0.15"/>
    <row r="364" s="41" customFormat="1" ht="12" x14ac:dyDescent="0.15"/>
    <row r="365" s="41" customFormat="1" ht="12" x14ac:dyDescent="0.15"/>
    <row r="366" s="41" customFormat="1" ht="12" x14ac:dyDescent="0.15"/>
    <row r="367" s="41" customFormat="1" ht="12" x14ac:dyDescent="0.15"/>
    <row r="368" s="41" customFormat="1" ht="12" x14ac:dyDescent="0.15"/>
    <row r="369" s="41" customFormat="1" ht="12" x14ac:dyDescent="0.15"/>
    <row r="370" s="41" customFormat="1" ht="12" x14ac:dyDescent="0.15"/>
    <row r="371" s="41" customFormat="1" ht="12" x14ac:dyDescent="0.15"/>
    <row r="372" s="41" customFormat="1" ht="12" x14ac:dyDescent="0.15"/>
    <row r="373" s="41" customFormat="1" ht="12" x14ac:dyDescent="0.15"/>
    <row r="374" s="41" customFormat="1" ht="12" x14ac:dyDescent="0.15"/>
    <row r="375" s="41" customFormat="1" ht="12" x14ac:dyDescent="0.15"/>
    <row r="376" s="41" customFormat="1" ht="12" x14ac:dyDescent="0.15"/>
    <row r="377" s="41" customFormat="1" ht="12" x14ac:dyDescent="0.15"/>
    <row r="378" s="41" customFormat="1" ht="12" x14ac:dyDescent="0.15"/>
    <row r="379" s="41" customFormat="1" ht="12" x14ac:dyDescent="0.15"/>
    <row r="380" s="41" customFormat="1" ht="12" x14ac:dyDescent="0.15"/>
    <row r="381" s="41" customFormat="1" ht="12" x14ac:dyDescent="0.15"/>
    <row r="382" s="41" customFormat="1" ht="12" x14ac:dyDescent="0.15"/>
    <row r="383" s="41" customFormat="1" ht="12" x14ac:dyDescent="0.15"/>
    <row r="384" s="41" customFormat="1" ht="12" x14ac:dyDescent="0.15"/>
    <row r="385" s="41" customFormat="1" ht="12" x14ac:dyDescent="0.15"/>
    <row r="386" s="41" customFormat="1" ht="12" x14ac:dyDescent="0.15"/>
    <row r="387" s="41" customFormat="1" ht="12" x14ac:dyDescent="0.15"/>
    <row r="388" s="41" customFormat="1" ht="12" x14ac:dyDescent="0.15"/>
    <row r="389" s="41" customFormat="1" ht="12" x14ac:dyDescent="0.15"/>
    <row r="390" s="41" customFormat="1" ht="12" x14ac:dyDescent="0.15"/>
    <row r="391" s="41" customFormat="1" ht="12" x14ac:dyDescent="0.15"/>
    <row r="392" s="41" customFormat="1" ht="12" x14ac:dyDescent="0.15"/>
    <row r="393" s="41" customFormat="1" ht="12" x14ac:dyDescent="0.15"/>
    <row r="394" s="41" customFormat="1" ht="12" x14ac:dyDescent="0.15"/>
    <row r="395" s="41" customFormat="1" ht="12" x14ac:dyDescent="0.15"/>
    <row r="396" s="41" customFormat="1" ht="12" x14ac:dyDescent="0.15"/>
    <row r="397" s="41" customFormat="1" ht="12" x14ac:dyDescent="0.15"/>
    <row r="398" s="41" customFormat="1" ht="12" x14ac:dyDescent="0.15"/>
    <row r="399" s="41" customFormat="1" ht="12" x14ac:dyDescent="0.15"/>
    <row r="400" s="41" customFormat="1" ht="12" x14ac:dyDescent="0.15"/>
    <row r="401" s="41" customFormat="1" ht="12" x14ac:dyDescent="0.15"/>
    <row r="402" s="41" customFormat="1" ht="12" x14ac:dyDescent="0.15"/>
    <row r="403" s="41" customFormat="1" ht="12" x14ac:dyDescent="0.15"/>
    <row r="404" s="41" customFormat="1" ht="12" x14ac:dyDescent="0.15"/>
    <row r="405" s="41" customFormat="1" ht="12" x14ac:dyDescent="0.15"/>
    <row r="406" s="41" customFormat="1" ht="12" x14ac:dyDescent="0.15"/>
    <row r="407" s="41" customFormat="1" ht="12" x14ac:dyDescent="0.15"/>
    <row r="408" s="41" customFormat="1" ht="12" x14ac:dyDescent="0.15"/>
    <row r="409" s="41" customFormat="1" ht="12" x14ac:dyDescent="0.15"/>
    <row r="410" s="41" customFormat="1" ht="12" x14ac:dyDescent="0.15"/>
    <row r="411" s="41" customFormat="1" ht="12" x14ac:dyDescent="0.15"/>
    <row r="412" s="41" customFormat="1" ht="12" x14ac:dyDescent="0.15"/>
    <row r="413" s="41" customFormat="1" ht="12" x14ac:dyDescent="0.15"/>
    <row r="414" s="41" customFormat="1" ht="12" x14ac:dyDescent="0.15"/>
    <row r="415" s="41" customFormat="1" ht="12" x14ac:dyDescent="0.15"/>
    <row r="416" s="41" customFormat="1" ht="12" x14ac:dyDescent="0.15"/>
    <row r="417" s="41" customFormat="1" ht="12" x14ac:dyDescent="0.15"/>
    <row r="418" s="41" customFormat="1" ht="12" x14ac:dyDescent="0.15"/>
    <row r="419" s="41" customFormat="1" ht="12" x14ac:dyDescent="0.15"/>
    <row r="420" s="41" customFormat="1" ht="12" x14ac:dyDescent="0.15"/>
    <row r="421" s="41" customFormat="1" ht="12" x14ac:dyDescent="0.15"/>
    <row r="422" s="41" customFormat="1" ht="12" x14ac:dyDescent="0.15"/>
    <row r="423" s="41" customFormat="1" ht="12" x14ac:dyDescent="0.15"/>
    <row r="424" s="41" customFormat="1" ht="12" x14ac:dyDescent="0.15"/>
    <row r="425" s="41" customFormat="1" ht="12" x14ac:dyDescent="0.15"/>
    <row r="426" s="41" customFormat="1" ht="12" x14ac:dyDescent="0.15"/>
    <row r="427" s="41" customFormat="1" ht="12" x14ac:dyDescent="0.15"/>
    <row r="428" s="41" customFormat="1" ht="12" x14ac:dyDescent="0.15"/>
    <row r="429" s="41" customFormat="1" ht="12" x14ac:dyDescent="0.15"/>
    <row r="430" s="41" customFormat="1" ht="12" x14ac:dyDescent="0.15"/>
    <row r="431" s="41" customFormat="1" ht="12" x14ac:dyDescent="0.15"/>
    <row r="432" s="41" customFormat="1" ht="12" x14ac:dyDescent="0.15"/>
    <row r="433" s="41" customFormat="1" ht="12" x14ac:dyDescent="0.15"/>
    <row r="434" s="41" customFormat="1" ht="12" x14ac:dyDescent="0.15"/>
    <row r="435" s="41" customFormat="1" ht="12" x14ac:dyDescent="0.15"/>
    <row r="436" s="41" customFormat="1" ht="12" x14ac:dyDescent="0.15"/>
    <row r="437" s="41" customFormat="1" ht="12" x14ac:dyDescent="0.15"/>
    <row r="438" s="41" customFormat="1" ht="12" x14ac:dyDescent="0.15"/>
    <row r="439" s="41" customFormat="1" ht="12" x14ac:dyDescent="0.15"/>
    <row r="440" s="41" customFormat="1" ht="12" x14ac:dyDescent="0.15"/>
    <row r="441" s="41" customFormat="1" ht="12" x14ac:dyDescent="0.15"/>
    <row r="442" s="41" customFormat="1" ht="12" x14ac:dyDescent="0.15"/>
    <row r="443" s="41" customFormat="1" ht="12" x14ac:dyDescent="0.15"/>
    <row r="444" s="41" customFormat="1" ht="12" x14ac:dyDescent="0.15"/>
    <row r="445" s="41" customFormat="1" ht="12" x14ac:dyDescent="0.15"/>
    <row r="446" s="41" customFormat="1" ht="12" x14ac:dyDescent="0.15"/>
    <row r="447" s="41" customFormat="1" ht="12" x14ac:dyDescent="0.15"/>
    <row r="448" s="41" customFormat="1" ht="13.5" customHeight="1" x14ac:dyDescent="0.15"/>
    <row r="449" s="41" customFormat="1" ht="13.5" customHeight="1" x14ac:dyDescent="0.15"/>
    <row r="450" s="41" customFormat="1" ht="13.5" customHeight="1" x14ac:dyDescent="0.15"/>
    <row r="451" s="41" customFormat="1" ht="13.5" customHeight="1" x14ac:dyDescent="0.15"/>
    <row r="452" s="41" customFormat="1" ht="13.5" customHeight="1" x14ac:dyDescent="0.15"/>
    <row r="453" s="41" customFormat="1" ht="13.5" customHeight="1" x14ac:dyDescent="0.15"/>
    <row r="454" s="41" customFormat="1" ht="13.5" customHeight="1" x14ac:dyDescent="0.15"/>
    <row r="455" s="41" customFormat="1" ht="13.5" customHeight="1" x14ac:dyDescent="0.15"/>
    <row r="456" s="41" customFormat="1" ht="12" x14ac:dyDescent="0.15"/>
    <row r="457" s="41" customFormat="1" ht="12" x14ac:dyDescent="0.15"/>
    <row r="458" s="41" customFormat="1" ht="12" x14ac:dyDescent="0.15"/>
    <row r="459" s="41" customFormat="1" ht="12" x14ac:dyDescent="0.15"/>
    <row r="460" s="41" customFormat="1" ht="12" x14ac:dyDescent="0.15"/>
    <row r="461" s="41" customFormat="1" ht="12" x14ac:dyDescent="0.15"/>
    <row r="462" s="41" customFormat="1" ht="12" x14ac:dyDescent="0.15"/>
    <row r="463" s="41" customFormat="1" ht="12" x14ac:dyDescent="0.15"/>
    <row r="464" s="41" customFormat="1" ht="12" x14ac:dyDescent="0.15"/>
    <row r="465" s="41" customFormat="1" ht="12" x14ac:dyDescent="0.15"/>
    <row r="466" s="41" customFormat="1" ht="12" x14ac:dyDescent="0.15"/>
    <row r="467" s="41" customFormat="1" ht="12" x14ac:dyDescent="0.15"/>
    <row r="468" s="41" customFormat="1" ht="12" x14ac:dyDescent="0.15"/>
    <row r="469" s="41" customFormat="1" ht="12" x14ac:dyDescent="0.15"/>
    <row r="470" s="41" customFormat="1" ht="12" x14ac:dyDescent="0.15"/>
    <row r="471" s="41" customFormat="1" ht="12" x14ac:dyDescent="0.15"/>
    <row r="472" s="41" customFormat="1" ht="12" x14ac:dyDescent="0.15"/>
    <row r="473" s="41" customFormat="1" ht="12" x14ac:dyDescent="0.15"/>
    <row r="474" s="41" customFormat="1" ht="12" x14ac:dyDescent="0.15"/>
    <row r="475" s="41" customFormat="1" ht="12" x14ac:dyDescent="0.15"/>
    <row r="476" s="41" customFormat="1" ht="12" x14ac:dyDescent="0.15"/>
    <row r="477" s="41" customFormat="1" ht="12" x14ac:dyDescent="0.15"/>
    <row r="478" s="41" customFormat="1" ht="12" x14ac:dyDescent="0.15"/>
    <row r="479" s="41" customFormat="1" ht="12" x14ac:dyDescent="0.15"/>
    <row r="480" s="41" customFormat="1" ht="12" x14ac:dyDescent="0.15"/>
    <row r="481" s="41" customFormat="1" ht="12" x14ac:dyDescent="0.15"/>
    <row r="482" s="41" customFormat="1" ht="12" x14ac:dyDescent="0.15"/>
    <row r="483" s="41" customFormat="1" ht="12" x14ac:dyDescent="0.15"/>
    <row r="484" s="41" customFormat="1" ht="12" x14ac:dyDescent="0.15"/>
    <row r="485" s="41" customFormat="1" ht="12" x14ac:dyDescent="0.15"/>
    <row r="486" s="41" customFormat="1" ht="12" x14ac:dyDescent="0.15"/>
    <row r="487" s="41" customFormat="1" ht="12" x14ac:dyDescent="0.15"/>
    <row r="488" s="41" customFormat="1" ht="12" x14ac:dyDescent="0.15"/>
    <row r="489" s="41" customFormat="1" ht="12" x14ac:dyDescent="0.15"/>
    <row r="490" s="41" customFormat="1" ht="12" x14ac:dyDescent="0.15"/>
    <row r="491" s="41" customFormat="1" ht="12" x14ac:dyDescent="0.15"/>
    <row r="492" s="41" customFormat="1" ht="12" x14ac:dyDescent="0.15"/>
    <row r="493" s="41" customFormat="1" ht="12" x14ac:dyDescent="0.15"/>
    <row r="494" s="41" customFormat="1" ht="12" x14ac:dyDescent="0.15"/>
    <row r="495" s="41" customFormat="1" ht="12" x14ac:dyDescent="0.15"/>
    <row r="496" s="41" customFormat="1" ht="12" x14ac:dyDescent="0.15"/>
    <row r="497" s="41" customFormat="1" ht="12" x14ac:dyDescent="0.15"/>
    <row r="498" s="41" customFormat="1" ht="12" x14ac:dyDescent="0.15"/>
    <row r="499" s="41" customFormat="1" ht="12" x14ac:dyDescent="0.15"/>
    <row r="500" s="41" customFormat="1" ht="12" x14ac:dyDescent="0.15"/>
    <row r="501" s="41" customFormat="1" ht="12" x14ac:dyDescent="0.15"/>
    <row r="502" s="41" customFormat="1" ht="12" x14ac:dyDescent="0.15"/>
    <row r="503" s="41" customFormat="1" ht="12" x14ac:dyDescent="0.15"/>
    <row r="504" s="41" customFormat="1" ht="12" x14ac:dyDescent="0.15"/>
    <row r="505" s="41" customFormat="1" ht="12" x14ac:dyDescent="0.15"/>
    <row r="506" s="41" customFormat="1" ht="12" x14ac:dyDescent="0.15"/>
    <row r="507" s="41" customFormat="1" ht="12" x14ac:dyDescent="0.15"/>
    <row r="508" s="41" customFormat="1" ht="12" x14ac:dyDescent="0.15"/>
    <row r="509" s="41" customFormat="1" ht="12" x14ac:dyDescent="0.15"/>
    <row r="510" s="41" customFormat="1" ht="12" x14ac:dyDescent="0.15"/>
    <row r="511" s="41" customFormat="1" ht="12" x14ac:dyDescent="0.15"/>
    <row r="512" s="41" customFormat="1" ht="12" x14ac:dyDescent="0.15"/>
    <row r="513" s="41" customFormat="1" ht="12" x14ac:dyDescent="0.15"/>
    <row r="514" s="41" customFormat="1" ht="12" x14ac:dyDescent="0.15"/>
    <row r="515" s="41" customFormat="1" ht="12" x14ac:dyDescent="0.15"/>
    <row r="516" s="41" customFormat="1" ht="12" x14ac:dyDescent="0.15"/>
    <row r="517" s="41" customFormat="1" ht="12" x14ac:dyDescent="0.15"/>
    <row r="518" s="41" customFormat="1" ht="12" x14ac:dyDescent="0.15"/>
    <row r="519" s="41" customFormat="1" ht="12" x14ac:dyDescent="0.15"/>
    <row r="520" s="41" customFormat="1" ht="12" x14ac:dyDescent="0.15"/>
    <row r="521" s="41" customFormat="1" ht="12" x14ac:dyDescent="0.15"/>
    <row r="522" s="41" customFormat="1" ht="12" x14ac:dyDescent="0.15"/>
    <row r="523" s="41" customFormat="1" ht="12" x14ac:dyDescent="0.15"/>
    <row r="524" s="41" customFormat="1" ht="12" x14ac:dyDescent="0.15"/>
    <row r="525" s="41" customFormat="1" ht="12" x14ac:dyDescent="0.15"/>
    <row r="526" s="41" customFormat="1" ht="12" x14ac:dyDescent="0.15"/>
    <row r="527" s="41" customFormat="1" ht="12" x14ac:dyDescent="0.15"/>
    <row r="528" s="41" customFormat="1" ht="12" x14ac:dyDescent="0.15"/>
    <row r="529" s="41" customFormat="1" ht="12" x14ac:dyDescent="0.15"/>
    <row r="530" s="41" customFormat="1" ht="12" x14ac:dyDescent="0.15"/>
    <row r="531" s="41" customFormat="1" ht="12" x14ac:dyDescent="0.15"/>
    <row r="532" s="41" customFormat="1" ht="12" x14ac:dyDescent="0.15"/>
    <row r="533" s="41" customFormat="1" ht="12" x14ac:dyDescent="0.15"/>
    <row r="534" s="41" customFormat="1" ht="12" x14ac:dyDescent="0.15"/>
    <row r="535" s="41" customFormat="1" ht="12" x14ac:dyDescent="0.15"/>
    <row r="536" s="41" customFormat="1" ht="12" x14ac:dyDescent="0.15"/>
    <row r="537" s="41" customFormat="1" ht="12" x14ac:dyDescent="0.15"/>
    <row r="538" s="41" customFormat="1" ht="12" x14ac:dyDescent="0.15"/>
    <row r="539" s="41" customFormat="1" ht="12" x14ac:dyDescent="0.15"/>
    <row r="540" s="41" customFormat="1" ht="12" x14ac:dyDescent="0.15"/>
    <row r="541" s="41" customFormat="1" ht="12" x14ac:dyDescent="0.15"/>
    <row r="542" s="41" customFormat="1" ht="12" x14ac:dyDescent="0.15"/>
    <row r="543" s="41" customFormat="1" ht="12" x14ac:dyDescent="0.15"/>
    <row r="544" s="41" customFormat="1" ht="12" x14ac:dyDescent="0.15"/>
    <row r="545" s="41" customFormat="1" ht="12" x14ac:dyDescent="0.15"/>
    <row r="546" s="41" customFormat="1" ht="12" x14ac:dyDescent="0.15"/>
    <row r="547" s="41" customFormat="1" ht="12" x14ac:dyDescent="0.15"/>
    <row r="548" s="41" customFormat="1" ht="12" x14ac:dyDescent="0.15"/>
    <row r="549" s="41" customFormat="1" ht="12" x14ac:dyDescent="0.15"/>
    <row r="550" s="41" customFormat="1" ht="12" x14ac:dyDescent="0.15"/>
    <row r="551" s="41" customFormat="1" ht="12" x14ac:dyDescent="0.15"/>
    <row r="552" s="41" customFormat="1" ht="12" x14ac:dyDescent="0.15"/>
    <row r="553" s="41" customFormat="1" ht="12" x14ac:dyDescent="0.15"/>
    <row r="554" s="41" customFormat="1" ht="12" x14ac:dyDescent="0.15"/>
    <row r="555" s="41" customFormat="1" ht="12" x14ac:dyDescent="0.15"/>
    <row r="556" s="41" customFormat="1" ht="12" x14ac:dyDescent="0.15"/>
    <row r="557" s="41" customFormat="1" ht="12" x14ac:dyDescent="0.15"/>
    <row r="558" s="41" customFormat="1" ht="12" x14ac:dyDescent="0.15"/>
    <row r="559" s="41" customFormat="1" ht="12" x14ac:dyDescent="0.15"/>
    <row r="560" s="41" customFormat="1" ht="12" x14ac:dyDescent="0.15"/>
    <row r="561" s="41" customFormat="1" ht="12" x14ac:dyDescent="0.15"/>
    <row r="562" s="41" customFormat="1" ht="12" x14ac:dyDescent="0.15"/>
    <row r="563" s="41" customFormat="1" ht="12" x14ac:dyDescent="0.15"/>
    <row r="564" s="41" customFormat="1" ht="12" x14ac:dyDescent="0.15"/>
    <row r="565" s="41" customFormat="1" ht="12" x14ac:dyDescent="0.15"/>
    <row r="566" s="41" customFormat="1" ht="12" x14ac:dyDescent="0.15"/>
    <row r="567" s="41" customFormat="1" ht="12" x14ac:dyDescent="0.15"/>
    <row r="568" s="41" customFormat="1" ht="12" x14ac:dyDescent="0.15"/>
    <row r="569" s="41" customFormat="1" ht="12" x14ac:dyDescent="0.15"/>
    <row r="570" s="41" customFormat="1" ht="12" x14ac:dyDescent="0.15"/>
    <row r="571" s="41" customFormat="1" ht="12" x14ac:dyDescent="0.15"/>
    <row r="572" s="41" customFormat="1" ht="12" x14ac:dyDescent="0.15"/>
    <row r="573" s="41" customFormat="1" ht="12" x14ac:dyDescent="0.15"/>
    <row r="574" s="41" customFormat="1" ht="12" x14ac:dyDescent="0.15"/>
    <row r="575" s="41" customFormat="1" ht="12" x14ac:dyDescent="0.15"/>
    <row r="576" s="41" customFormat="1" ht="12" x14ac:dyDescent="0.15"/>
    <row r="577" s="41" customFormat="1" ht="12" x14ac:dyDescent="0.15"/>
    <row r="578" s="41" customFormat="1" ht="12" x14ac:dyDescent="0.15"/>
    <row r="579" s="41" customFormat="1" ht="12" x14ac:dyDescent="0.15"/>
    <row r="580" s="41" customFormat="1" ht="12" x14ac:dyDescent="0.15"/>
    <row r="581" s="41" customFormat="1" ht="12" x14ac:dyDescent="0.15"/>
    <row r="582" s="41" customFormat="1" ht="12" x14ac:dyDescent="0.15"/>
    <row r="583" s="41" customFormat="1" ht="12" x14ac:dyDescent="0.15"/>
    <row r="584" s="41" customFormat="1" ht="12" x14ac:dyDescent="0.15"/>
    <row r="585" s="41" customFormat="1" ht="12" x14ac:dyDescent="0.15"/>
    <row r="586" s="41" customFormat="1" ht="12" x14ac:dyDescent="0.15"/>
    <row r="587" s="41" customFormat="1" ht="12" x14ac:dyDescent="0.15"/>
    <row r="588" s="41" customFormat="1" ht="12" x14ac:dyDescent="0.15"/>
    <row r="589" s="41" customFormat="1" ht="12" x14ac:dyDescent="0.15"/>
    <row r="590" s="41" customFormat="1" ht="12" x14ac:dyDescent="0.15"/>
    <row r="591" s="41" customFormat="1" ht="12" x14ac:dyDescent="0.15"/>
    <row r="592" s="41" customFormat="1" ht="12" x14ac:dyDescent="0.15"/>
    <row r="593" s="41" customFormat="1" ht="12" x14ac:dyDescent="0.15"/>
    <row r="594" s="41" customFormat="1" ht="12" x14ac:dyDescent="0.15"/>
    <row r="595" s="41" customFormat="1" ht="12" x14ac:dyDescent="0.15"/>
    <row r="596" s="41" customFormat="1" ht="12" x14ac:dyDescent="0.15"/>
    <row r="597" s="41" customFormat="1" ht="12" x14ac:dyDescent="0.15"/>
    <row r="598" s="41" customFormat="1" ht="12" x14ac:dyDescent="0.15"/>
    <row r="599" s="41" customFormat="1" ht="12" x14ac:dyDescent="0.15"/>
    <row r="600" s="41" customFormat="1" ht="12" x14ac:dyDescent="0.15"/>
    <row r="601" s="41" customFormat="1" ht="12" x14ac:dyDescent="0.15"/>
    <row r="602" s="41" customFormat="1" ht="12" x14ac:dyDescent="0.15"/>
    <row r="603" s="41" customFormat="1" ht="12" x14ac:dyDescent="0.15"/>
    <row r="604" s="41" customFormat="1" ht="12" x14ac:dyDescent="0.15"/>
    <row r="605" s="41" customFormat="1" ht="12" x14ac:dyDescent="0.15"/>
    <row r="606" s="41" customFormat="1" ht="12" x14ac:dyDescent="0.15"/>
    <row r="607" s="41" customFormat="1" ht="12" x14ac:dyDescent="0.15"/>
    <row r="608" s="41" customFormat="1" ht="12" x14ac:dyDescent="0.15"/>
    <row r="609" s="41" customFormat="1" ht="12" x14ac:dyDescent="0.15"/>
    <row r="610" s="41" customFormat="1" ht="12" x14ac:dyDescent="0.15"/>
    <row r="611" s="41" customFormat="1" ht="12" x14ac:dyDescent="0.15"/>
    <row r="612" s="41" customFormat="1" ht="12" x14ac:dyDescent="0.15"/>
    <row r="613" s="41" customFormat="1" ht="12" x14ac:dyDescent="0.15"/>
    <row r="614" s="41" customFormat="1" ht="12" x14ac:dyDescent="0.15"/>
    <row r="615" s="41" customFormat="1" ht="12" x14ac:dyDescent="0.15"/>
    <row r="616" s="41" customFormat="1" ht="12" x14ac:dyDescent="0.15"/>
    <row r="617" s="41" customFormat="1" ht="12" x14ac:dyDescent="0.15"/>
    <row r="618" s="41" customFormat="1" ht="12" x14ac:dyDescent="0.15"/>
    <row r="619" s="41" customFormat="1" ht="12" x14ac:dyDescent="0.15"/>
    <row r="620" s="41" customFormat="1" ht="12" x14ac:dyDescent="0.15"/>
    <row r="621" s="41" customFormat="1" ht="12" x14ac:dyDescent="0.15"/>
    <row r="622" s="41" customFormat="1" ht="12" x14ac:dyDescent="0.15"/>
    <row r="623" s="41" customFormat="1" ht="12" x14ac:dyDescent="0.15"/>
    <row r="624" s="41" customFormat="1" ht="12" x14ac:dyDescent="0.15"/>
    <row r="625" s="41" customFormat="1" ht="12" x14ac:dyDescent="0.15"/>
    <row r="626" s="41" customFormat="1" ht="12" x14ac:dyDescent="0.15"/>
    <row r="627" s="41" customFormat="1" ht="12" x14ac:dyDescent="0.15"/>
    <row r="628" s="41" customFormat="1" ht="12" x14ac:dyDescent="0.15"/>
    <row r="629" s="41" customFormat="1" ht="12" x14ac:dyDescent="0.15"/>
    <row r="630" s="41" customFormat="1" ht="12" x14ac:dyDescent="0.15"/>
    <row r="631" s="41" customFormat="1" ht="12" x14ac:dyDescent="0.15"/>
    <row r="632" s="41" customFormat="1" ht="12" x14ac:dyDescent="0.15"/>
    <row r="633" s="41" customFormat="1" ht="12" x14ac:dyDescent="0.15"/>
    <row r="634" s="41" customFormat="1" ht="12" x14ac:dyDescent="0.15"/>
    <row r="635" s="41" customFormat="1" ht="12" x14ac:dyDescent="0.15"/>
    <row r="636" s="41" customFormat="1" ht="12" x14ac:dyDescent="0.15"/>
    <row r="637" s="41" customFormat="1" ht="12" x14ac:dyDescent="0.15"/>
    <row r="638" s="41" customFormat="1" ht="12" x14ac:dyDescent="0.15"/>
    <row r="639" s="41" customFormat="1" ht="12" x14ac:dyDescent="0.15"/>
    <row r="640" s="41" customFormat="1" ht="12" x14ac:dyDescent="0.15"/>
    <row r="641" s="41" customFormat="1" ht="12" x14ac:dyDescent="0.15"/>
    <row r="642" s="41" customFormat="1" ht="12" x14ac:dyDescent="0.15"/>
    <row r="643" s="41" customFormat="1" ht="12" x14ac:dyDescent="0.15"/>
    <row r="644" s="41" customFormat="1" ht="12" x14ac:dyDescent="0.15"/>
    <row r="645" s="41" customFormat="1" ht="12" x14ac:dyDescent="0.15"/>
    <row r="646" s="41" customFormat="1" ht="12" x14ac:dyDescent="0.15"/>
    <row r="647" s="41" customFormat="1" ht="12" x14ac:dyDescent="0.15"/>
    <row r="648" s="41" customFormat="1" ht="12" x14ac:dyDescent="0.15"/>
    <row r="649" s="41" customFormat="1" ht="12" x14ac:dyDescent="0.15"/>
    <row r="650" s="41" customFormat="1" ht="12" x14ac:dyDescent="0.15"/>
    <row r="651" s="41" customFormat="1" ht="12" x14ac:dyDescent="0.15"/>
    <row r="652" s="41" customFormat="1" ht="12" x14ac:dyDescent="0.15"/>
    <row r="653" s="41" customFormat="1" ht="12" x14ac:dyDescent="0.15"/>
    <row r="654" s="41" customFormat="1" ht="12" x14ac:dyDescent="0.15"/>
    <row r="655" s="41" customFormat="1" ht="12" x14ac:dyDescent="0.15"/>
    <row r="656" s="41" customFormat="1" ht="12" x14ac:dyDescent="0.15"/>
    <row r="657" s="41" customFormat="1" ht="12" x14ac:dyDescent="0.15"/>
    <row r="658" s="41" customFormat="1" ht="12" x14ac:dyDescent="0.15"/>
    <row r="659" s="41" customFormat="1" ht="12" x14ac:dyDescent="0.15"/>
    <row r="660" s="41" customFormat="1" ht="12" x14ac:dyDescent="0.15"/>
    <row r="661" s="41" customFormat="1" ht="12" x14ac:dyDescent="0.15"/>
    <row r="662" s="41" customFormat="1" ht="12" x14ac:dyDescent="0.15"/>
    <row r="663" s="41" customFormat="1" ht="12" x14ac:dyDescent="0.15"/>
    <row r="664" s="41" customFormat="1" ht="12" x14ac:dyDescent="0.15"/>
    <row r="665" s="41" customFormat="1" ht="12" x14ac:dyDescent="0.15"/>
    <row r="666" s="41" customFormat="1" ht="12" x14ac:dyDescent="0.15"/>
    <row r="667" s="41" customFormat="1" ht="12" x14ac:dyDescent="0.15"/>
    <row r="668" s="41" customFormat="1" ht="12" x14ac:dyDescent="0.15"/>
    <row r="669" s="41" customFormat="1" ht="12" x14ac:dyDescent="0.15"/>
    <row r="670" s="41" customFormat="1" ht="12" x14ac:dyDescent="0.15"/>
    <row r="671" s="41" customFormat="1" ht="12" x14ac:dyDescent="0.15"/>
    <row r="672" s="41" customFormat="1" ht="12" x14ac:dyDescent="0.15"/>
    <row r="673" s="41" customFormat="1" ht="12" x14ac:dyDescent="0.15"/>
    <row r="674" s="41" customFormat="1" ht="12" x14ac:dyDescent="0.15"/>
    <row r="675" s="41" customFormat="1" ht="12" x14ac:dyDescent="0.15"/>
    <row r="676" s="41" customFormat="1" ht="12" x14ac:dyDescent="0.15"/>
    <row r="677" s="41" customFormat="1" ht="12" x14ac:dyDescent="0.15"/>
    <row r="678" s="41" customFormat="1" ht="12" x14ac:dyDescent="0.15"/>
    <row r="679" s="41" customFormat="1" ht="12" x14ac:dyDescent="0.15"/>
    <row r="680" s="41" customFormat="1" ht="12" x14ac:dyDescent="0.15"/>
    <row r="681" s="41" customFormat="1" ht="12" x14ac:dyDescent="0.15"/>
    <row r="682" s="41" customFormat="1" ht="12" x14ac:dyDescent="0.15"/>
    <row r="683" s="41" customFormat="1" ht="12" x14ac:dyDescent="0.15"/>
    <row r="684" s="41" customFormat="1" ht="12" x14ac:dyDescent="0.15"/>
    <row r="685" s="41" customFormat="1" ht="12" x14ac:dyDescent="0.15"/>
    <row r="686" s="41" customFormat="1" ht="12" x14ac:dyDescent="0.15"/>
  </sheetData>
  <mergeCells count="20">
    <mergeCell ref="B2:L2"/>
    <mergeCell ref="B6:B9"/>
    <mergeCell ref="C6:C7"/>
    <mergeCell ref="D6:G7"/>
    <mergeCell ref="H6:K6"/>
    <mergeCell ref="L6:L7"/>
    <mergeCell ref="H7:J7"/>
    <mergeCell ref="D49:E49"/>
    <mergeCell ref="B52:L52"/>
    <mergeCell ref="B56:B59"/>
    <mergeCell ref="C56:C57"/>
    <mergeCell ref="D56:G57"/>
    <mergeCell ref="H56:K56"/>
    <mergeCell ref="L56:L57"/>
    <mergeCell ref="H57:J57"/>
    <mergeCell ref="B98:L98"/>
    <mergeCell ref="B99:L99"/>
    <mergeCell ref="B100:L100"/>
    <mergeCell ref="B101:L101"/>
    <mergeCell ref="B102:L102"/>
  </mergeCells>
  <conditionalFormatting sqref="I36:I45 C12:L13 I48 J46:L48 C33:I34 C18:K18 C36:C37 E36:H37 C38:H48 C14:I17 C19:L26">
    <cfRule type="cellIs" dxfId="44" priority="46" operator="lessThan">
      <formula>0</formula>
    </cfRule>
  </conditionalFormatting>
  <conditionalFormatting sqref="I46:I47">
    <cfRule type="cellIs" dxfId="43" priority="45" operator="lessThan">
      <formula>0</formula>
    </cfRule>
  </conditionalFormatting>
  <conditionalFormatting sqref="C35:I35 D36:D37">
    <cfRule type="cellIs" dxfId="42" priority="44" operator="lessThan">
      <formula>0</formula>
    </cfRule>
  </conditionalFormatting>
  <conditionalFormatting sqref="J35:K35">
    <cfRule type="cellIs" dxfId="41" priority="42" operator="lessThan">
      <formula>0</formula>
    </cfRule>
  </conditionalFormatting>
  <conditionalFormatting sqref="J33:L34 L18 J14:L17 J36:K37 J38:L45">
    <cfRule type="cellIs" dxfId="40" priority="43" operator="lessThan">
      <formula>0</formula>
    </cfRule>
  </conditionalFormatting>
  <conditionalFormatting sqref="C28:C29 E28:I29">
    <cfRule type="cellIs" dxfId="39" priority="40" operator="lessThan">
      <formula>0</formula>
    </cfRule>
  </conditionalFormatting>
  <conditionalFormatting sqref="J28:K29">
    <cfRule type="cellIs" dxfId="38" priority="39" operator="lessThan">
      <formula>0</formula>
    </cfRule>
  </conditionalFormatting>
  <conditionalFormatting sqref="C27:I27">
    <cfRule type="cellIs" dxfId="37" priority="38" operator="lessThan">
      <formula>0</formula>
    </cfRule>
  </conditionalFormatting>
  <conditionalFormatting sqref="J27:L27">
    <cfRule type="cellIs" dxfId="36" priority="37" operator="lessThan">
      <formula>0</formula>
    </cfRule>
  </conditionalFormatting>
  <conditionalFormatting sqref="D28:D29">
    <cfRule type="cellIs" dxfId="35" priority="36" operator="lessThan">
      <formula>0</formula>
    </cfRule>
  </conditionalFormatting>
  <conditionalFormatting sqref="L28:L29">
    <cfRule type="cellIs" dxfId="34" priority="35" operator="lessThan">
      <formula>0</formula>
    </cfRule>
  </conditionalFormatting>
  <conditionalFormatting sqref="L35:L37">
    <cfRule type="cellIs" dxfId="33" priority="34" operator="lessThan">
      <formula>0</formula>
    </cfRule>
  </conditionalFormatting>
  <conditionalFormatting sqref="C30:I30">
    <cfRule type="cellIs" dxfId="32" priority="33" operator="lessThan">
      <formula>0</formula>
    </cfRule>
  </conditionalFormatting>
  <conditionalFormatting sqref="J30:L30">
    <cfRule type="cellIs" dxfId="31" priority="32" operator="lessThan">
      <formula>0</formula>
    </cfRule>
  </conditionalFormatting>
  <conditionalFormatting sqref="C31:I31">
    <cfRule type="cellIs" dxfId="30" priority="31" operator="lessThan">
      <formula>0</formula>
    </cfRule>
  </conditionalFormatting>
  <conditionalFormatting sqref="J31:L31">
    <cfRule type="cellIs" dxfId="29" priority="30" operator="lessThan">
      <formula>0</formula>
    </cfRule>
  </conditionalFormatting>
  <conditionalFormatting sqref="D32">
    <cfRule type="cellIs" dxfId="28" priority="27" operator="lessThan">
      <formula>0</formula>
    </cfRule>
  </conditionalFormatting>
  <conditionalFormatting sqref="L32">
    <cfRule type="cellIs" dxfId="27" priority="26" operator="lessThan">
      <formula>0</formula>
    </cfRule>
  </conditionalFormatting>
  <conditionalFormatting sqref="C32 E32:I32">
    <cfRule type="cellIs" dxfId="26" priority="29" operator="lessThan">
      <formula>0</formula>
    </cfRule>
  </conditionalFormatting>
  <conditionalFormatting sqref="J32:K32">
    <cfRule type="cellIs" dxfId="25" priority="28" operator="lessThan">
      <formula>0</formula>
    </cfRule>
  </conditionalFormatting>
  <conditionalFormatting sqref="C11:L11">
    <cfRule type="cellIs" dxfId="24" priority="25" operator="lessThan">
      <formula>0</formula>
    </cfRule>
  </conditionalFormatting>
  <conditionalFormatting sqref="I97 J96:L97 C96:H97 C90:L95 C61:L62 C63:G76 L63:L76 H73:K76">
    <cfRule type="cellIs" dxfId="23" priority="24" operator="lessThan">
      <formula>0</formula>
    </cfRule>
  </conditionalFormatting>
  <conditionalFormatting sqref="I96">
    <cfRule type="cellIs" dxfId="22" priority="23" operator="lessThan">
      <formula>0</formula>
    </cfRule>
  </conditionalFormatting>
  <conditionalFormatting sqref="H69:L72">
    <cfRule type="cellIs" dxfId="21" priority="21" operator="lessThan">
      <formula>0</formula>
    </cfRule>
  </conditionalFormatting>
  <conditionalFormatting sqref="H63:K68">
    <cfRule type="cellIs" dxfId="20" priority="22" operator="lessThan">
      <formula>0</formula>
    </cfRule>
  </conditionalFormatting>
  <conditionalFormatting sqref="C77:G77 C78:I79 C83:I83">
    <cfRule type="cellIs" dxfId="19" priority="20" operator="lessThan">
      <formula>0</formula>
    </cfRule>
  </conditionalFormatting>
  <conditionalFormatting sqref="H77:I77">
    <cfRule type="cellIs" dxfId="18" priority="18" operator="lessThan">
      <formula>0</formula>
    </cfRule>
  </conditionalFormatting>
  <conditionalFormatting sqref="J77:K77">
    <cfRule type="cellIs" dxfId="17" priority="17" operator="lessThan">
      <formula>0</formula>
    </cfRule>
  </conditionalFormatting>
  <conditionalFormatting sqref="J78:L79 L77 J83:L83">
    <cfRule type="cellIs" dxfId="16" priority="19" operator="lessThan">
      <formula>0</formula>
    </cfRule>
  </conditionalFormatting>
  <conditionalFormatting sqref="C85">
    <cfRule type="cellIs" dxfId="15" priority="12" operator="lessThan">
      <formula>0</formula>
    </cfRule>
  </conditionalFormatting>
  <conditionalFormatting sqref="C86:I87 C84:I84 C89:I89 C88">
    <cfRule type="cellIs" dxfId="14" priority="16" operator="lessThan">
      <formula>0</formula>
    </cfRule>
  </conditionalFormatting>
  <conditionalFormatting sqref="D85:I85">
    <cfRule type="cellIs" dxfId="13" priority="15" operator="lessThan">
      <formula>0</formula>
    </cfRule>
  </conditionalFormatting>
  <conditionalFormatting sqref="J85:L85 L86:L87">
    <cfRule type="cellIs" dxfId="12" priority="13" operator="lessThan">
      <formula>0</formula>
    </cfRule>
  </conditionalFormatting>
  <conditionalFormatting sqref="J89:L89 J84:L84 J86:K87">
    <cfRule type="cellIs" dxfId="11" priority="14" operator="lessThan">
      <formula>0</formula>
    </cfRule>
  </conditionalFormatting>
  <conditionalFormatting sqref="E88:I88">
    <cfRule type="cellIs" dxfId="10" priority="11" operator="lessThan">
      <formula>0</formula>
    </cfRule>
  </conditionalFormatting>
  <conditionalFormatting sqref="D88">
    <cfRule type="cellIs" dxfId="9" priority="10" operator="lessThan">
      <formula>0</formula>
    </cfRule>
  </conditionalFormatting>
  <conditionalFormatting sqref="J88:K88">
    <cfRule type="cellIs" dxfId="8" priority="9" operator="lessThan">
      <formula>0</formula>
    </cfRule>
  </conditionalFormatting>
  <conditionalFormatting sqref="L88">
    <cfRule type="cellIs" dxfId="7" priority="8" operator="lessThan">
      <formula>0</formula>
    </cfRule>
  </conditionalFormatting>
  <conditionalFormatting sqref="C80:G80">
    <cfRule type="cellIs" dxfId="6" priority="7" operator="lessThan">
      <formula>0</formula>
    </cfRule>
  </conditionalFormatting>
  <conditionalFormatting sqref="L80">
    <cfRule type="cellIs" dxfId="5" priority="6" operator="lessThan">
      <formula>0</formula>
    </cfRule>
  </conditionalFormatting>
  <conditionalFormatting sqref="H80:K80">
    <cfRule type="cellIs" dxfId="4" priority="5" operator="lessThan">
      <formula>0</formula>
    </cfRule>
  </conditionalFormatting>
  <conditionalFormatting sqref="C81:G81 C82:I82">
    <cfRule type="cellIs" dxfId="3" priority="4" operator="lessThan">
      <formula>0</formula>
    </cfRule>
  </conditionalFormatting>
  <conditionalFormatting sqref="H81:I81">
    <cfRule type="cellIs" dxfId="2" priority="2" operator="lessThan">
      <formula>0</formula>
    </cfRule>
  </conditionalFormatting>
  <conditionalFormatting sqref="J81:K81">
    <cfRule type="cellIs" dxfId="1" priority="1" operator="lessThan">
      <formula>0</formula>
    </cfRule>
  </conditionalFormatting>
  <conditionalFormatting sqref="J82:L82 L81">
    <cfRule type="cellIs" dxfId="0" priority="3" operator="lessThan">
      <formula>0</formula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Rl.02</vt:lpstr>
      <vt:lpstr>Rl.02!Area_de_impressao</vt:lpstr>
    </vt:vector>
  </TitlesOfParts>
  <Company>SMF - Secretaria de Finanças do Municipio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Tavares De Souza</dc:creator>
  <cp:lastModifiedBy>Cleber Tavares De Souza</cp:lastModifiedBy>
  <cp:lastPrinted>2020-03-06T17:41:42Z</cp:lastPrinted>
  <dcterms:created xsi:type="dcterms:W3CDTF">2020-03-06T13:25:51Z</dcterms:created>
  <dcterms:modified xsi:type="dcterms:W3CDTF">2020-03-06T17:43:14Z</dcterms:modified>
</cp:coreProperties>
</file>