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IDIG_Nova\3. Relatórios\1. Saldo Devedor -Dívida Pública\SD_DDF - 2021\SDSD por competência\DDF\"/>
    </mc:Choice>
  </mc:AlternateContent>
  <bookViews>
    <workbookView xWindow="0" yWindow="0" windowWidth="20490" windowHeight="7755"/>
  </bookViews>
  <sheets>
    <sheet name="Rl.05" sheetId="1" r:id="rId1"/>
  </sheets>
  <definedNames>
    <definedName name="\i" localSheetId="0">#REF!</definedName>
    <definedName name="_xlnm.Extract" localSheetId="0">#REF!</definedName>
    <definedName name="_xlnm.Extract">#REF!</definedName>
    <definedName name="_xlnm.Print_Area" localSheetId="0">Rl.05!$B$2:$L$103</definedName>
    <definedName name="_xlnm.Database" localSheetId="0">#REF!</definedName>
    <definedName name="_xlnm.Database">#REF!</definedName>
    <definedName name="Criteria_MI" localSheetId="0">#REF!</definedName>
    <definedName name="_xlnm.Criteria" localSheetId="0">#REF!</definedName>
    <definedName name="_xlnm.Criteria">#REF!</definedName>
    <definedName name="Database_MI" localSheetId="0">#REF!</definedName>
    <definedName name="Extract_MI" localSheetId="0">#REF!</definedName>
    <definedName name="JUL" localSheetId="0">#REF!</definedName>
    <definedName name="Print_Area_MI" localSheetId="0">#REF!</definedName>
    <definedName name="QUAD1" localSheetId="0">#REF!</definedName>
    <definedName name="QUAD2" localSheetId="0">#REF!</definedName>
    <definedName name="QUAD3" localSheetId="0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I78" i="1"/>
  <c r="C78" i="1"/>
  <c r="C74" i="1"/>
  <c r="I41" i="1"/>
  <c r="I39" i="1" s="1"/>
  <c r="H41" i="1"/>
  <c r="H39" i="1" s="1"/>
  <c r="C41" i="1"/>
  <c r="J41" i="1"/>
  <c r="J39" i="1" s="1"/>
  <c r="L34" i="1"/>
  <c r="I34" i="1"/>
  <c r="J81" i="1"/>
  <c r="J34" i="1"/>
  <c r="D34" i="1"/>
  <c r="K78" i="1"/>
  <c r="J78" i="1"/>
  <c r="F78" i="1"/>
  <c r="E78" i="1"/>
  <c r="L31" i="1"/>
  <c r="K31" i="1"/>
  <c r="J31" i="1"/>
  <c r="I31" i="1"/>
  <c r="H31" i="1"/>
  <c r="F31" i="1"/>
  <c r="E31" i="1"/>
  <c r="D31" i="1"/>
  <c r="C31" i="1"/>
  <c r="D27" i="1"/>
  <c r="I74" i="1"/>
  <c r="H74" i="1"/>
  <c r="F74" i="1"/>
  <c r="L27" i="1"/>
  <c r="K27" i="1"/>
  <c r="F27" i="1"/>
  <c r="E27" i="1"/>
  <c r="J71" i="1"/>
  <c r="I71" i="1"/>
  <c r="H71" i="1"/>
  <c r="F71" i="1"/>
  <c r="E71" i="1"/>
  <c r="D71" i="1"/>
  <c r="L24" i="1"/>
  <c r="K24" i="1"/>
  <c r="J24" i="1"/>
  <c r="I24" i="1"/>
  <c r="H24" i="1"/>
  <c r="F24" i="1"/>
  <c r="E24" i="1"/>
  <c r="D24" i="1"/>
  <c r="C24" i="1"/>
  <c r="J65" i="1"/>
  <c r="L18" i="1"/>
  <c r="G68" i="1"/>
  <c r="I65" i="1"/>
  <c r="E65" i="1"/>
  <c r="K18" i="1"/>
  <c r="I18" i="1"/>
  <c r="E18" i="1"/>
  <c r="C18" i="1"/>
  <c r="L13" i="1"/>
  <c r="J60" i="1"/>
  <c r="G14" i="1"/>
  <c r="E60" i="1"/>
  <c r="J13" i="1"/>
  <c r="I13" i="1"/>
  <c r="D13" i="1"/>
  <c r="C13" i="1"/>
  <c r="L4" i="1"/>
  <c r="L11" i="1" l="1"/>
  <c r="D81" i="1"/>
  <c r="D60" i="1"/>
  <c r="G61" i="1"/>
  <c r="G69" i="1"/>
  <c r="C27" i="1"/>
  <c r="I27" i="1"/>
  <c r="I11" i="1" s="1"/>
  <c r="I46" i="1" s="1"/>
  <c r="E81" i="1"/>
  <c r="K81" i="1"/>
  <c r="G42" i="1"/>
  <c r="G41" i="1" s="1"/>
  <c r="G39" i="1" s="1"/>
  <c r="G43" i="1"/>
  <c r="E41" i="1"/>
  <c r="C60" i="1"/>
  <c r="C65" i="1"/>
  <c r="L91" i="1"/>
  <c r="D11" i="1"/>
  <c r="H13" i="1"/>
  <c r="H60" i="1"/>
  <c r="D18" i="1"/>
  <c r="J18" i="1"/>
  <c r="G66" i="1"/>
  <c r="G67" i="1"/>
  <c r="L67" i="1"/>
  <c r="G21" i="1"/>
  <c r="K71" i="1"/>
  <c r="J27" i="1"/>
  <c r="G75" i="1"/>
  <c r="L75" i="1"/>
  <c r="D74" i="1"/>
  <c r="J74" i="1"/>
  <c r="J58" i="1" s="1"/>
  <c r="H34" i="1"/>
  <c r="D41" i="1"/>
  <c r="E88" i="1"/>
  <c r="E86" i="1" s="1"/>
  <c r="L41" i="1"/>
  <c r="G72" i="1"/>
  <c r="G71" i="1" s="1"/>
  <c r="I60" i="1"/>
  <c r="G62" i="1"/>
  <c r="G63" i="1"/>
  <c r="L66" i="1"/>
  <c r="E74" i="1"/>
  <c r="E58" i="1" s="1"/>
  <c r="E92" i="1" s="1"/>
  <c r="K74" i="1"/>
  <c r="G35" i="1"/>
  <c r="C34" i="1"/>
  <c r="F41" i="1"/>
  <c r="F88" i="1"/>
  <c r="F86" i="1" s="1"/>
  <c r="L63" i="1"/>
  <c r="L89" i="1"/>
  <c r="F18" i="1"/>
  <c r="G22" i="1"/>
  <c r="G25" i="1"/>
  <c r="G24" i="1" s="1"/>
  <c r="K34" i="1"/>
  <c r="H81" i="1"/>
  <c r="L69" i="1"/>
  <c r="C81" i="1"/>
  <c r="L82" i="1"/>
  <c r="L62" i="1"/>
  <c r="E13" i="1"/>
  <c r="K13" i="1"/>
  <c r="K60" i="1"/>
  <c r="G19" i="1"/>
  <c r="G20" i="1"/>
  <c r="G28" i="1"/>
  <c r="C39" i="1"/>
  <c r="G29" i="1"/>
  <c r="F65" i="1"/>
  <c r="F13" i="1"/>
  <c r="F60" i="1"/>
  <c r="G15" i="1"/>
  <c r="G16" i="1"/>
  <c r="H18" i="1"/>
  <c r="H65" i="1"/>
  <c r="L68" i="1"/>
  <c r="H27" i="1"/>
  <c r="G32" i="1"/>
  <c r="G31" i="1" s="1"/>
  <c r="E34" i="1"/>
  <c r="G82" i="1"/>
  <c r="F81" i="1"/>
  <c r="F34" i="1"/>
  <c r="J88" i="1"/>
  <c r="J86" i="1" s="1"/>
  <c r="G90" i="1"/>
  <c r="K88" i="1"/>
  <c r="K86" i="1" s="1"/>
  <c r="K41" i="1"/>
  <c r="D65" i="1"/>
  <c r="G36" i="1"/>
  <c r="G44" i="1"/>
  <c r="C71" i="1"/>
  <c r="I81" i="1"/>
  <c r="C88" i="1"/>
  <c r="C86" i="1" s="1"/>
  <c r="I88" i="1"/>
  <c r="I86" i="1" s="1"/>
  <c r="G18" i="1" l="1"/>
  <c r="J11" i="1"/>
  <c r="J46" i="1" s="1"/>
  <c r="G65" i="1"/>
  <c r="G27" i="1"/>
  <c r="L65" i="1"/>
  <c r="K11" i="1"/>
  <c r="L90" i="1"/>
  <c r="L88" i="1" s="1"/>
  <c r="L86" i="1" s="1"/>
  <c r="E11" i="1"/>
  <c r="G79" i="1"/>
  <c r="G78" i="1" s="1"/>
  <c r="L79" i="1"/>
  <c r="L78" i="1" s="1"/>
  <c r="D78" i="1"/>
  <c r="G60" i="1"/>
  <c r="G83" i="1"/>
  <c r="L83" i="1"/>
  <c r="L81" i="1" s="1"/>
  <c r="G13" i="1"/>
  <c r="G76" i="1"/>
  <c r="G74" i="1" s="1"/>
  <c r="L76" i="1"/>
  <c r="L74" i="1" s="1"/>
  <c r="L72" i="1"/>
  <c r="L71" i="1" s="1"/>
  <c r="D88" i="1"/>
  <c r="D86" i="1" s="1"/>
  <c r="G89" i="1"/>
  <c r="G88" i="1" s="1"/>
  <c r="G86" i="1" s="1"/>
  <c r="D58" i="1"/>
  <c r="D92" i="1" s="1"/>
  <c r="H58" i="1"/>
  <c r="C58" i="1"/>
  <c r="C92" i="1" s="1"/>
  <c r="H88" i="1"/>
  <c r="H86" i="1" s="1"/>
  <c r="G81" i="1"/>
  <c r="F58" i="1"/>
  <c r="F92" i="1" s="1"/>
  <c r="F39" i="1"/>
  <c r="I58" i="1"/>
  <c r="I92" i="1" s="1"/>
  <c r="D39" i="1"/>
  <c r="H11" i="1"/>
  <c r="H46" i="1" s="1"/>
  <c r="C11" i="1"/>
  <c r="J92" i="1"/>
  <c r="F11" i="1"/>
  <c r="G34" i="1"/>
  <c r="D46" i="1"/>
  <c r="G91" i="1"/>
  <c r="K39" i="1"/>
  <c r="K65" i="1"/>
  <c r="K58" i="1" s="1"/>
  <c r="K92" i="1" s="1"/>
  <c r="L39" i="1"/>
  <c r="L46" i="1" s="1"/>
  <c r="E39" i="1"/>
  <c r="L61" i="1"/>
  <c r="L60" i="1" s="1"/>
  <c r="G11" i="1" l="1"/>
  <c r="G46" i="1" s="1"/>
  <c r="K46" i="1"/>
  <c r="H92" i="1"/>
  <c r="G58" i="1"/>
  <c r="G92" i="1" s="1"/>
  <c r="C46" i="1"/>
  <c r="E46" i="1"/>
  <c r="L58" i="1"/>
  <c r="L92" i="1" s="1"/>
  <c r="F46" i="1"/>
</calcChain>
</file>

<file path=xl/sharedStrings.xml><?xml version="1.0" encoding="utf-8"?>
<sst xmlns="http://schemas.openxmlformats.org/spreadsheetml/2006/main" count="112" uniqueCount="62">
  <si>
    <t>DEMONSTRAÇÃO DA DÍVIDA FUNDADA</t>
  </si>
  <si>
    <t>Valores em R$ 1,00</t>
  </si>
  <si>
    <t>DISCRIMINAÇÃO</t>
  </si>
  <si>
    <t>SALDO DEVEDOR EM:</t>
  </si>
  <si>
    <t>PAGAMENTO</t>
  </si>
  <si>
    <t>VARIAÇÕES</t>
  </si>
  <si>
    <t>INCORPORAÇÕES</t>
  </si>
  <si>
    <t>DESINCORPORAÇÕES</t>
  </si>
  <si>
    <t>AMORTIZAÇÃO</t>
  </si>
  <si>
    <t>JUROS</t>
  </si>
  <si>
    <t>OUTROS ENCARGOS</t>
  </si>
  <si>
    <t>TOTAL</t>
  </si>
  <si>
    <t>CORREÇÃO MONETÁRIA</t>
  </si>
  <si>
    <t>LIBERAÇÕES            Operações de Crédito</t>
  </si>
  <si>
    <t xml:space="preserve">INCORP. JUROS/ENCARGOS PRO-RATA OU SALDO DEVEDOR     </t>
  </si>
  <si>
    <t xml:space="preserve">AMORTIZAÇÃO EXTRA OU MIGRAÇÃO/REDUÇÃO SDO DEVEDOR </t>
  </si>
  <si>
    <t>(a)</t>
  </si>
  <si>
    <t>(b)</t>
  </si>
  <si>
    <t>(c)</t>
  </si>
  <si>
    <t>(d)</t>
  </si>
  <si>
    <t>(e) = (b+c+d)</t>
  </si>
  <si>
    <t>(f)</t>
  </si>
  <si>
    <t>(g)</t>
  </si>
  <si>
    <t>(h)</t>
  </si>
  <si>
    <t>(i)</t>
  </si>
  <si>
    <t>(j) = (a-b+f+g+h-i)</t>
  </si>
  <si>
    <t xml:space="preserve"> </t>
  </si>
  <si>
    <t>1. DÍVIDA FUNDADA INTERNA</t>
  </si>
  <si>
    <t>- UNIÃO</t>
  </si>
  <si>
    <t>DMLP - Lei 12.671/98</t>
  </si>
  <si>
    <t>Lei Fed. 8.727/93 - COHAB/PMSP(¹) (²)</t>
  </si>
  <si>
    <t>- CAIXA ECONÔMICA FEDERAL</t>
  </si>
  <si>
    <t>PNAFM Segunda Fase CT Nº 0388043-02</t>
  </si>
  <si>
    <t>PNAFM Segunda Fase CT Nº 0474998-77</t>
  </si>
  <si>
    <r>
      <t>Progr. Saneamento Drenagem -  Lei 16.757/2017</t>
    </r>
    <r>
      <rPr>
        <vertAlign val="superscript"/>
        <sz val="9"/>
        <rFont val="Times New Roman"/>
        <family val="1"/>
      </rPr>
      <t>4</t>
    </r>
  </si>
  <si>
    <t xml:space="preserve"> - BNDES</t>
  </si>
  <si>
    <t>PMAT - II¹</t>
  </si>
  <si>
    <t>- BANCO SANTANDER</t>
  </si>
  <si>
    <t>Programa Asfalto Novo - Lei 16.757/2017</t>
  </si>
  <si>
    <t>Programa Hab Casa da Família - Lei 16.757/2018</t>
  </si>
  <si>
    <t>- BANCO ITAÚ</t>
  </si>
  <si>
    <t>- OUTRAS DÍVIDAS</t>
  </si>
  <si>
    <r>
      <t>INSS - MP 778/2017 Migração Lei 11.960/09</t>
    </r>
    <r>
      <rPr>
        <vertAlign val="superscript"/>
        <sz val="9"/>
        <rFont val="Times New Roman"/>
        <family val="1"/>
      </rPr>
      <t xml:space="preserve"> 3 </t>
    </r>
    <r>
      <rPr>
        <sz val="9"/>
        <rFont val="Times New Roman"/>
        <family val="1"/>
      </rPr>
      <t xml:space="preserve"> </t>
    </r>
  </si>
  <si>
    <t xml:space="preserve">Lei 12.810/2013 - Parcelamento PASEP </t>
  </si>
  <si>
    <t>2. DÍVIDA FUNDADA EXTERNA</t>
  </si>
  <si>
    <t>BID</t>
  </si>
  <si>
    <t>938/OC-BR PROVER/CINGAPURA - BID III</t>
  </si>
  <si>
    <t>1479/OC-BR PROCENTRO - BID IV</t>
  </si>
  <si>
    <t>DEMONSTRAÇÃO DA DÍVIDA FUNDADA (JANEIRO ATÉ MAIO)</t>
  </si>
  <si>
    <t xml:space="preserve"> - SANTANDER</t>
  </si>
  <si>
    <r>
      <t>Programa Asfalto Novo - Lei 16.757/2017</t>
    </r>
    <r>
      <rPr>
        <vertAlign val="superscript"/>
        <sz val="9"/>
        <rFont val="Times New Roman"/>
        <family val="1"/>
      </rPr>
      <t/>
    </r>
  </si>
  <si>
    <r>
      <t>Programa Hab Casa da Família - Lei 16.757/2017</t>
    </r>
    <r>
      <rPr>
        <vertAlign val="superscript"/>
        <sz val="9"/>
        <rFont val="Times New Roman"/>
        <family val="1"/>
      </rPr>
      <t/>
    </r>
  </si>
  <si>
    <r>
      <t>INSS - MP 778/2017 Migração Lei 11.960/09</t>
    </r>
    <r>
      <rPr>
        <vertAlign val="superscript"/>
        <sz val="9"/>
        <rFont val="Times New Roman"/>
        <family val="1"/>
      </rPr>
      <t xml:space="preserve"> 3</t>
    </r>
  </si>
  <si>
    <t>Nota¹ - Os valores da coluna (h) são referentes à Incorporação de Juros ao saldo devedor das Dívidas Lei Fed. 8.727/93 - COHAB/PMSP e Dívida com o BNDES (Contratos PMAT).</t>
  </si>
  <si>
    <t>Nota² - Os valores da coluna (i) são referentes a Amortização Extraordinária Efetuadas pelos mutuários da COHAB e do valor referente a Nota Explicativa nº 5;</t>
  </si>
  <si>
    <t>Nota³ - Saldo provisório, aguardando consolidação definitiva dos parcelamentos junto à Receita Federal do Brasil - RFB;</t>
  </si>
  <si>
    <r>
      <t>Nota</t>
    </r>
    <r>
      <rPr>
        <vertAlign val="superscript"/>
        <sz val="9"/>
        <rFont val="Times New Roman"/>
        <family val="1"/>
      </rPr>
      <t>4</t>
    </r>
    <r>
      <rPr>
        <sz val="10"/>
        <rFont val="Times New Roman"/>
        <family val="1"/>
      </rPr>
      <t xml:space="preserve"> - Os valores da coluna (g) são referentes ao ingresso de recurso R$ 481.016,57 em Janeiro/2021 e R$ 325.263,69 em Maio/2021 referentes a Operação de Crédito do Programa Saneamento para todos (Drenagem) - Lei16.757/2017).</t>
    </r>
  </si>
  <si>
    <t>4641/OC-BR AVANÇA SAÚDE - BID V</t>
  </si>
  <si>
    <t>Programa Asfalto Novo II - Lei 16.757/2017</t>
  </si>
  <si>
    <r>
      <t>PMAT - II</t>
    </r>
    <r>
      <rPr>
        <vertAlign val="superscript"/>
        <sz val="9"/>
        <rFont val="Times New Roman"/>
        <family val="1"/>
      </rPr>
      <t xml:space="preserve">1 </t>
    </r>
  </si>
  <si>
    <t>PNAFM  2ª Fase - 2ª Etapa CT Nº: 0519642-52</t>
  </si>
  <si>
    <t>Refinanciamento MP 2.185-35/2001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</si>
</sst>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[$-416]mmmm\-yy;@"/>
    <numFmt numFmtId="166" formatCode="yyyy"/>
    <numFmt numFmtId="167" formatCode="_(* #,##0.00_);_(* \(#,##0.00\);_(* \-??_);_(@_)"/>
  </numFmts>
  <fonts count="10" x14ac:knownFonts="1">
    <font>
      <sz val="10"/>
      <name val="Courier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b/>
      <sz val="14"/>
      <name val="Arial"/>
      <family val="2"/>
    </font>
    <font>
      <b/>
      <sz val="8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/>
      <diagonal/>
    </border>
    <border>
      <left style="medium">
        <color theme="3" tint="0.59999389629810485"/>
      </left>
      <right/>
      <top style="medium">
        <color theme="3" tint="0.59999389629810485"/>
      </top>
      <bottom/>
      <diagonal/>
    </border>
    <border>
      <left/>
      <right/>
      <top style="medium">
        <color theme="3" tint="0.59999389629810485"/>
      </top>
      <bottom/>
      <diagonal/>
    </border>
    <border>
      <left/>
      <right style="medium">
        <color theme="3" tint="0.59999389629810485"/>
      </right>
      <top style="medium">
        <color theme="3" tint="0.59999389629810485"/>
      </top>
      <bottom/>
      <diagonal/>
    </border>
    <border>
      <left style="medium">
        <color theme="3" tint="0.59999389629810485"/>
      </left>
      <right/>
      <top style="medium">
        <color theme="3" tint="0.59999389629810485"/>
      </top>
      <bottom style="medium">
        <color theme="3" tint="0.59999389629810485"/>
      </bottom>
      <diagonal/>
    </border>
    <border>
      <left/>
      <right/>
      <top style="medium">
        <color theme="3" tint="0.59999389629810485"/>
      </top>
      <bottom style="medium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/>
      <bottom/>
      <diagonal/>
    </border>
    <border>
      <left style="medium">
        <color theme="3" tint="0.59999389629810485"/>
      </left>
      <right style="medium">
        <color theme="3" tint="0.59999389629810485"/>
      </right>
      <top/>
      <bottom style="medium">
        <color theme="3" tint="0.59999389629810485"/>
      </bottom>
      <diagonal/>
    </border>
    <border>
      <left style="medium">
        <color theme="3" tint="0.59999389629810485"/>
      </left>
      <right/>
      <top/>
      <bottom style="medium">
        <color theme="3" tint="0.59999389629810485"/>
      </bottom>
      <diagonal/>
    </border>
    <border>
      <left/>
      <right/>
      <top/>
      <bottom style="medium">
        <color theme="3" tint="0.59999389629810485"/>
      </bottom>
      <diagonal/>
    </border>
    <border>
      <left/>
      <right style="medium">
        <color theme="3" tint="0.59999389629810485"/>
      </right>
      <top/>
      <bottom style="medium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</borders>
  <cellStyleXfs count="2">
    <xf numFmtId="164" fontId="0" fillId="0" borderId="0"/>
    <xf numFmtId="40" fontId="4" fillId="0" borderId="0" applyFont="0" applyFill="0" applyBorder="0" applyAlignment="0" applyProtection="0"/>
  </cellStyleXfs>
  <cellXfs count="62">
    <xf numFmtId="164" fontId="0" fillId="0" borderId="0" xfId="0"/>
    <xf numFmtId="164" fontId="1" fillId="2" borderId="0" xfId="0" applyFont="1" applyFill="1" applyAlignment="1">
      <alignment vertical="center"/>
    </xf>
    <xf numFmtId="164" fontId="2" fillId="2" borderId="0" xfId="0" applyFont="1" applyFill="1" applyAlignment="1">
      <alignment vertical="center"/>
    </xf>
    <xf numFmtId="40" fontId="0" fillId="2" borderId="0" xfId="1" applyFont="1" applyFill="1"/>
    <xf numFmtId="39" fontId="2" fillId="2" borderId="0" xfId="0" quotePrefix="1" applyNumberFormat="1" applyFont="1" applyFill="1" applyAlignment="1" applyProtection="1">
      <alignment horizontal="left" vertical="center"/>
    </xf>
    <xf numFmtId="49" fontId="2" fillId="2" borderId="0" xfId="0" applyNumberFormat="1" applyFont="1" applyFill="1" applyAlignment="1">
      <alignment vertical="center"/>
    </xf>
    <xf numFmtId="165" fontId="5" fillId="2" borderId="0" xfId="0" applyNumberFormat="1" applyFont="1" applyFill="1" applyAlignment="1">
      <alignment horizontal="center" vertical="center"/>
    </xf>
    <xf numFmtId="39" fontId="2" fillId="2" borderId="0" xfId="0" quotePrefix="1" applyNumberFormat="1" applyFont="1" applyFill="1" applyBorder="1" applyAlignment="1" applyProtection="1">
      <alignment horizontal="left" vertical="center"/>
    </xf>
    <xf numFmtId="164" fontId="2" fillId="2" borderId="0" xfId="0" applyFont="1" applyFill="1" applyAlignment="1">
      <alignment horizontal="center" vertical="center"/>
    </xf>
    <xf numFmtId="164" fontId="2" fillId="2" borderId="0" xfId="0" applyFont="1" applyFill="1" applyBorder="1" applyAlignment="1">
      <alignment vertical="center"/>
    </xf>
    <xf numFmtId="166" fontId="6" fillId="3" borderId="12" xfId="0" applyNumberFormat="1" applyFont="1" applyFill="1" applyBorder="1" applyAlignment="1">
      <alignment horizontal="center" vertical="center" wrapText="1"/>
    </xf>
    <xf numFmtId="14" fontId="2" fillId="3" borderId="8" xfId="0" applyNumberFormat="1" applyFont="1" applyFill="1" applyBorder="1" applyAlignment="1" applyProtection="1">
      <alignment horizontal="center" vertical="center"/>
      <protection locked="0"/>
    </xf>
    <xf numFmtId="166" fontId="6" fillId="3" borderId="8" xfId="0" applyNumberFormat="1" applyFont="1" applyFill="1" applyBorder="1" applyAlignment="1">
      <alignment horizontal="center" vertical="center" wrapText="1"/>
    </xf>
    <xf numFmtId="164" fontId="1" fillId="2" borderId="0" xfId="0" applyFont="1" applyFill="1" applyAlignment="1">
      <alignment horizontal="center" vertical="center"/>
    </xf>
    <xf numFmtId="164" fontId="2" fillId="2" borderId="0" xfId="0" applyFont="1" applyFill="1" applyBorder="1" applyAlignment="1">
      <alignment horizontal="center" vertical="center"/>
    </xf>
    <xf numFmtId="14" fontId="2" fillId="3" borderId="12" xfId="0" applyNumberFormat="1" applyFont="1" applyFill="1" applyBorder="1" applyAlignment="1" applyProtection="1">
      <alignment horizontal="center" vertical="center"/>
      <protection locked="0"/>
    </xf>
    <xf numFmtId="39" fontId="2" fillId="2" borderId="1" xfId="0" applyNumberFormat="1" applyFont="1" applyFill="1" applyBorder="1" applyAlignment="1" applyProtection="1">
      <alignment vertical="center"/>
      <protection locked="0"/>
    </xf>
    <xf numFmtId="43" fontId="2" fillId="2" borderId="7" xfId="1" applyNumberFormat="1" applyFont="1" applyFill="1" applyBorder="1" applyAlignment="1">
      <alignment vertical="center"/>
    </xf>
    <xf numFmtId="43" fontId="2" fillId="2" borderId="7" xfId="0" applyNumberFormat="1" applyFont="1" applyFill="1" applyBorder="1" applyAlignment="1">
      <alignment vertical="center"/>
    </xf>
    <xf numFmtId="164" fontId="2" fillId="2" borderId="7" xfId="0" applyFont="1" applyFill="1" applyBorder="1" applyAlignment="1">
      <alignment vertical="center"/>
    </xf>
    <xf numFmtId="167" fontId="2" fillId="2" borderId="7" xfId="1" applyNumberFormat="1" applyFont="1" applyFill="1" applyBorder="1" applyAlignment="1">
      <alignment vertical="center"/>
    </xf>
    <xf numFmtId="164" fontId="1" fillId="2" borderId="7" xfId="0" applyFont="1" applyFill="1" applyBorder="1" applyAlignment="1">
      <alignment vertical="center"/>
    </xf>
    <xf numFmtId="167" fontId="1" fillId="2" borderId="7" xfId="1" applyNumberFormat="1" applyFont="1" applyFill="1" applyBorder="1" applyAlignment="1">
      <alignment vertical="center"/>
    </xf>
    <xf numFmtId="167" fontId="1" fillId="2" borderId="7" xfId="1" applyNumberFormat="1" applyFont="1" applyFill="1" applyBorder="1" applyAlignment="1" applyProtection="1">
      <alignment horizontal="right" vertical="center"/>
      <protection locked="0"/>
    </xf>
    <xf numFmtId="40" fontId="1" fillId="2" borderId="0" xfId="1" applyFont="1" applyFill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167" fontId="2" fillId="2" borderId="7" xfId="1" applyNumberFormat="1" applyFont="1" applyFill="1" applyBorder="1" applyAlignment="1" applyProtection="1">
      <alignment horizontal="left" vertical="center"/>
      <protection locked="0"/>
    </xf>
    <xf numFmtId="164" fontId="8" fillId="2" borderId="7" xfId="0" applyFont="1" applyFill="1" applyBorder="1" applyAlignment="1">
      <alignment vertical="center"/>
    </xf>
    <xf numFmtId="167" fontId="1" fillId="2" borderId="7" xfId="1" applyNumberFormat="1" applyFont="1" applyFill="1" applyBorder="1" applyAlignment="1" applyProtection="1">
      <alignment vertical="center"/>
      <protection locked="0"/>
    </xf>
    <xf numFmtId="167" fontId="2" fillId="2" borderId="7" xfId="1" applyNumberFormat="1" applyFont="1" applyFill="1" applyBorder="1" applyAlignment="1" applyProtection="1">
      <alignment vertical="center"/>
      <protection locked="0"/>
    </xf>
    <xf numFmtId="164" fontId="2" fillId="3" borderId="12" xfId="0" applyFont="1" applyFill="1" applyBorder="1" applyAlignment="1">
      <alignment horizontal="center" vertical="center"/>
    </xf>
    <xf numFmtId="167" fontId="2" fillId="3" borderId="12" xfId="1" applyNumberFormat="1" applyFont="1" applyFill="1" applyBorder="1" applyAlignment="1" applyProtection="1">
      <alignment vertical="center"/>
      <protection locked="0"/>
    </xf>
    <xf numFmtId="40" fontId="2" fillId="2" borderId="0" xfId="1" applyFont="1" applyFill="1" applyAlignment="1">
      <alignment vertical="center"/>
    </xf>
    <xf numFmtId="40" fontId="0" fillId="0" borderId="0" xfId="1" applyFont="1"/>
    <xf numFmtId="164" fontId="1" fillId="2" borderId="0" xfId="0" applyFont="1" applyFill="1" applyAlignment="1"/>
    <xf numFmtId="40" fontId="1" fillId="2" borderId="0" xfId="1" quotePrefix="1" applyFont="1" applyFill="1" applyAlignment="1" applyProtection="1">
      <alignment vertical="center" wrapText="1"/>
      <protection locked="0"/>
    </xf>
    <xf numFmtId="39" fontId="1" fillId="2" borderId="0" xfId="0" quotePrefix="1" applyNumberFormat="1" applyFont="1" applyFill="1" applyAlignment="1" applyProtection="1">
      <alignment vertical="center" wrapText="1"/>
      <protection locked="0"/>
    </xf>
    <xf numFmtId="164" fontId="1" fillId="0" borderId="0" xfId="0" applyFont="1" applyFill="1" applyAlignment="1">
      <alignment vertical="center"/>
    </xf>
    <xf numFmtId="164" fontId="1" fillId="0" borderId="0" xfId="0" applyFont="1" applyFill="1" applyAlignment="1"/>
    <xf numFmtId="164" fontId="1" fillId="2" borderId="0" xfId="0" applyFont="1" applyFill="1" applyBorder="1" applyAlignment="1"/>
    <xf numFmtId="39" fontId="1" fillId="2" borderId="0" xfId="0" quotePrefix="1" applyNumberFormat="1" applyFont="1" applyFill="1" applyBorder="1" applyAlignment="1" applyProtection="1">
      <alignment vertical="center" wrapText="1"/>
      <protection locked="0"/>
    </xf>
    <xf numFmtId="164" fontId="1" fillId="2" borderId="0" xfId="0" applyFont="1" applyFill="1" applyBorder="1" applyAlignment="1">
      <alignment vertical="center"/>
    </xf>
    <xf numFmtId="164" fontId="2" fillId="0" borderId="0" xfId="0" applyFont="1" applyFill="1" applyAlignment="1">
      <alignment horizontal="center" vertical="center"/>
    </xf>
    <xf numFmtId="164" fontId="0" fillId="2" borderId="0" xfId="0" applyFont="1" applyFill="1"/>
    <xf numFmtId="164" fontId="0" fillId="0" borderId="0" xfId="0" applyFont="1"/>
    <xf numFmtId="164" fontId="9" fillId="2" borderId="0" xfId="0" applyFont="1" applyFill="1" applyAlignment="1">
      <alignment horizontal="justify" vertical="justify"/>
    </xf>
    <xf numFmtId="164" fontId="9" fillId="0" borderId="0" xfId="0" applyFont="1" applyFill="1" applyAlignment="1">
      <alignment horizontal="justify" vertical="justify" wrapText="1"/>
    </xf>
    <xf numFmtId="164" fontId="9" fillId="0" borderId="0" xfId="0" applyFont="1" applyFill="1" applyAlignment="1">
      <alignment horizontal="justify" vertical="justify"/>
    </xf>
    <xf numFmtId="164" fontId="3" fillId="2" borderId="0" xfId="0" applyFont="1" applyFill="1" applyAlignment="1">
      <alignment horizontal="center" vertical="center"/>
    </xf>
    <xf numFmtId="3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39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39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166" fontId="6" fillId="3" borderId="1" xfId="0" applyNumberFormat="1" applyFont="1" applyFill="1" applyBorder="1" applyAlignment="1">
      <alignment horizontal="center" vertical="center" wrapText="1"/>
    </xf>
    <xf numFmtId="166" fontId="6" fillId="3" borderId="8" xfId="0" applyNumberFormat="1" applyFont="1" applyFill="1" applyBorder="1" applyAlignment="1">
      <alignment horizontal="center" vertical="center" wrapText="1"/>
    </xf>
    <xf numFmtId="166" fontId="6" fillId="3" borderId="2" xfId="0" applyNumberFormat="1" applyFont="1" applyFill="1" applyBorder="1" applyAlignment="1">
      <alignment horizontal="center" vertical="center" wrapText="1"/>
    </xf>
    <xf numFmtId="166" fontId="6" fillId="3" borderId="3" xfId="0" applyNumberFormat="1" applyFont="1" applyFill="1" applyBorder="1" applyAlignment="1">
      <alignment horizontal="center" vertical="center" wrapText="1"/>
    </xf>
    <xf numFmtId="166" fontId="6" fillId="3" borderId="4" xfId="0" applyNumberFormat="1" applyFont="1" applyFill="1" applyBorder="1" applyAlignment="1">
      <alignment horizontal="center" vertical="center" wrapText="1"/>
    </xf>
    <xf numFmtId="166" fontId="6" fillId="3" borderId="9" xfId="0" applyNumberFormat="1" applyFont="1" applyFill="1" applyBorder="1" applyAlignment="1">
      <alignment horizontal="center" vertical="center" wrapText="1"/>
    </xf>
    <xf numFmtId="166" fontId="6" fillId="3" borderId="10" xfId="0" applyNumberFormat="1" applyFont="1" applyFill="1" applyBorder="1" applyAlignment="1">
      <alignment horizontal="center" vertical="center" wrapText="1"/>
    </xf>
    <xf numFmtId="166" fontId="6" fillId="3" borderId="11" xfId="0" applyNumberFormat="1" applyFont="1" applyFill="1" applyBorder="1" applyAlignment="1">
      <alignment horizontal="center" vertical="center" wrapText="1"/>
    </xf>
    <xf numFmtId="166" fontId="6" fillId="3" borderId="5" xfId="0" applyNumberFormat="1" applyFont="1" applyFill="1" applyBorder="1" applyAlignment="1">
      <alignment horizontal="center" vertical="center" wrapText="1"/>
    </xf>
    <xf numFmtId="166" fontId="6" fillId="3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53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257173</xdr:colOff>
      <xdr:row>1</xdr:row>
      <xdr:rowOff>42333</xdr:rowOff>
    </xdr:from>
    <xdr:to>
      <xdr:col>1</xdr:col>
      <xdr:colOff>1594286</xdr:colOff>
      <xdr:row>4</xdr:row>
      <xdr:rowOff>133349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298" y="204258"/>
          <a:ext cx="1337113" cy="843491"/>
        </a:xfrm>
        <a:prstGeom prst="rect">
          <a:avLst/>
        </a:prstGeom>
      </xdr:spPr>
    </xdr:pic>
    <xdr:clientData/>
  </xdr:twoCellAnchor>
  <xdr:twoCellAnchor>
    <xdr:from>
      <xdr:col>9</xdr:col>
      <xdr:colOff>990600</xdr:colOff>
      <xdr:row>111</xdr:row>
      <xdr:rowOff>114300</xdr:rowOff>
    </xdr:from>
    <xdr:to>
      <xdr:col>11</xdr:col>
      <xdr:colOff>1092994</xdr:colOff>
      <xdr:row>122</xdr:row>
      <xdr:rowOff>9525</xdr:rowOff>
    </xdr:to>
    <xdr:sp macro="" textlink="">
      <xdr:nvSpPr>
        <xdr:cNvPr id="6" name="Retângulo 5"/>
        <xdr:cNvSpPr/>
      </xdr:nvSpPr>
      <xdr:spPr bwMode="auto">
        <a:xfrm>
          <a:off x="11306175" y="19992975"/>
          <a:ext cx="2388394" cy="1676400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Henrique de Castilho Pinto</a:t>
          </a:r>
        </a:p>
        <a:p>
          <a:pPr algn="ctr"/>
          <a:r>
            <a:rPr lang="pt-BR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Subs</a:t>
          </a:r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ecretário do Tesouro Municipal                       Secretaria Municipal da Fazenda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CPF </a:t>
          </a:r>
          <a:r>
            <a:rPr lang="pt-BR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222.413.578-55</a:t>
          </a:r>
          <a:endParaRPr lang="pt-BR" sz="1000" baseline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19050</xdr:colOff>
      <xdr:row>98</xdr:row>
      <xdr:rowOff>130439</xdr:rowOff>
    </xdr:from>
    <xdr:to>
      <xdr:col>2</xdr:col>
      <xdr:colOff>1180042</xdr:colOff>
      <xdr:row>103</xdr:row>
      <xdr:rowOff>28575</xdr:rowOff>
    </xdr:to>
    <xdr:sp macro="" textlink="">
      <xdr:nvSpPr>
        <xdr:cNvPr id="7" name="Retângulo 3"/>
        <xdr:cNvSpPr/>
      </xdr:nvSpPr>
      <xdr:spPr bwMode="auto">
        <a:xfrm>
          <a:off x="257175" y="17904089"/>
          <a:ext cx="3599392" cy="707761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José</a:t>
          </a:r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de Souza Silva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Analista Plan. Desenv. Organiz. C. Contábeis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Diretor da Divisão de Dívidas e Garantias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CRC SP – 1SP 257.702/O-2</a:t>
          </a:r>
          <a:endParaRPr lang="pt-BR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914401</xdr:colOff>
      <xdr:row>98</xdr:row>
      <xdr:rowOff>38102</xdr:rowOff>
    </xdr:from>
    <xdr:to>
      <xdr:col>12</xdr:col>
      <xdr:colOff>1</xdr:colOff>
      <xdr:row>103</xdr:row>
      <xdr:rowOff>133350</xdr:rowOff>
    </xdr:to>
    <xdr:sp macro="" textlink="">
      <xdr:nvSpPr>
        <xdr:cNvPr id="8" name="Retângulo 7"/>
        <xdr:cNvSpPr/>
      </xdr:nvSpPr>
      <xdr:spPr bwMode="auto">
        <a:xfrm>
          <a:off x="11229976" y="17811752"/>
          <a:ext cx="2628900" cy="904873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Henrique de Castilho Pinto</a:t>
          </a:r>
        </a:p>
        <a:p>
          <a:pPr algn="ctr"/>
          <a:r>
            <a:rPr lang="pt-BR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Subs</a:t>
          </a:r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ecretário do Tesouro Municipal                       Secretaria Municipal da Fazenda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CPF </a:t>
          </a:r>
          <a:r>
            <a:rPr lang="pt-BR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222.413.578-55</a:t>
          </a:r>
          <a:endParaRPr lang="pt-BR" sz="1000" baseline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466194</xdr:colOff>
      <xdr:row>98</xdr:row>
      <xdr:rowOff>119592</xdr:rowOff>
    </xdr:from>
    <xdr:to>
      <xdr:col>9</xdr:col>
      <xdr:colOff>350042</xdr:colOff>
      <xdr:row>103</xdr:row>
      <xdr:rowOff>40942</xdr:rowOff>
    </xdr:to>
    <xdr:sp macro="" textlink="">
      <xdr:nvSpPr>
        <xdr:cNvPr id="9" name="Retângulo 8"/>
        <xdr:cNvSpPr/>
      </xdr:nvSpPr>
      <xdr:spPr bwMode="auto">
        <a:xfrm>
          <a:off x="7590894" y="17893242"/>
          <a:ext cx="3074723" cy="730975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Emerson Onofre </a:t>
          </a:r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Pereira</a:t>
          </a:r>
        </a:p>
        <a:p>
          <a:pPr algn="ctr"/>
          <a:r>
            <a:rPr lang="pt-BR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Analista de Plan. Desenv. Organ. C. Contábeis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Diretor do Depto. de Contadoria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CRC SP – 1SP 240.974/O-7</a:t>
          </a:r>
          <a:endParaRPr lang="pt-BR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178329</xdr:colOff>
      <xdr:row>98</xdr:row>
      <xdr:rowOff>66675</xdr:rowOff>
    </xdr:from>
    <xdr:to>
      <xdr:col>5</xdr:col>
      <xdr:colOff>738188</xdr:colOff>
      <xdr:row>102</xdr:row>
      <xdr:rowOff>103716</xdr:rowOff>
    </xdr:to>
    <xdr:sp macro="" textlink="">
      <xdr:nvSpPr>
        <xdr:cNvPr id="10" name="Retângulo 9"/>
        <xdr:cNvSpPr/>
      </xdr:nvSpPr>
      <xdr:spPr bwMode="auto">
        <a:xfrm>
          <a:off x="4159779" y="17840325"/>
          <a:ext cx="2702984" cy="684741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Enzo Lúcio Ondei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Diretor do Departamento de Dívidas Públicas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CPF 254.411.408-03</a:t>
          </a:r>
        </a:p>
      </xdr:txBody>
    </xdr:sp>
    <xdr:clientData/>
  </xdr:twoCellAnchor>
  <xdr:twoCellAnchor editAs="oneCell">
    <xdr:from>
      <xdr:col>1</xdr:col>
      <xdr:colOff>371475</xdr:colOff>
      <xdr:row>46</xdr:row>
      <xdr:rowOff>152400</xdr:rowOff>
    </xdr:from>
    <xdr:to>
      <xdr:col>1</xdr:col>
      <xdr:colOff>1708588</xdr:colOff>
      <xdr:row>51</xdr:row>
      <xdr:rowOff>43391</xdr:rowOff>
    </xdr:to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8629650"/>
          <a:ext cx="1337113" cy="8434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03"/>
  <sheetViews>
    <sheetView showGridLines="0" tabSelected="1" view="pageBreakPreview" zoomScaleNormal="100" zoomScaleSheetLayoutView="100" workbookViewId="0">
      <pane xSplit="3" ySplit="1" topLeftCell="D2" activePane="bottomRight" state="frozen"/>
      <selection activeCell="A32" sqref="A32"/>
      <selection pane="topRight" activeCell="A32" sqref="A32"/>
      <selection pane="bottomLeft" activeCell="A32" sqref="A32"/>
      <selection pane="bottomRight" activeCell="C56" sqref="C56"/>
    </sheetView>
  </sheetViews>
  <sheetFormatPr defaultColWidth="11" defaultRowHeight="12.75" x14ac:dyDescent="0.15"/>
  <cols>
    <col min="1" max="1" width="3.125" style="1" customWidth="1"/>
    <col min="2" max="2" width="34.625" style="1" customWidth="1"/>
    <col min="3" max="3" width="17.125" style="1" customWidth="1"/>
    <col min="4" max="4" width="14.375" style="1" customWidth="1"/>
    <col min="5" max="5" width="13.75" style="1" customWidth="1"/>
    <col min="6" max="6" width="13.125" style="1" customWidth="1"/>
    <col min="7" max="7" width="16.25" style="1" customWidth="1"/>
    <col min="8" max="8" width="14.75" style="1" customWidth="1"/>
    <col min="9" max="9" width="12.625" style="44" bestFit="1" customWidth="1"/>
    <col min="10" max="10" width="14.75" style="1" customWidth="1"/>
    <col min="11" max="11" width="15.25" style="1" customWidth="1"/>
    <col min="12" max="12" width="16.5" style="1" customWidth="1"/>
    <col min="13" max="16384" width="11" style="1"/>
  </cols>
  <sheetData>
    <row r="1" spans="1:12" x14ac:dyDescent="0.15">
      <c r="D1" s="2"/>
      <c r="E1" s="2"/>
      <c r="F1" s="2"/>
      <c r="G1" s="2"/>
      <c r="H1" s="2"/>
      <c r="I1" s="2"/>
      <c r="J1" s="2"/>
      <c r="K1" s="2"/>
      <c r="L1" s="2"/>
    </row>
    <row r="2" spans="1:12" ht="24.75" customHeight="1" x14ac:dyDescent="0.15"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x14ac:dyDescent="0.1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21.75" customHeight="1" x14ac:dyDescent="0.15">
      <c r="B4" s="4"/>
      <c r="C4" s="2"/>
      <c r="D4" s="2"/>
      <c r="G4" s="43"/>
      <c r="H4" s="43"/>
      <c r="I4" s="43"/>
      <c r="J4" s="43"/>
      <c r="K4" s="43"/>
      <c r="L4" s="6">
        <f>L8</f>
        <v>44347</v>
      </c>
    </row>
    <row r="5" spans="1:12" ht="13.5" thickBot="1" x14ac:dyDescent="0.2">
      <c r="B5" s="7"/>
      <c r="C5" s="8"/>
      <c r="D5" s="8"/>
      <c r="E5" s="8"/>
      <c r="F5" s="8"/>
      <c r="G5" s="2"/>
      <c r="H5" s="9"/>
      <c r="I5" s="2"/>
      <c r="J5" s="2"/>
      <c r="K5" s="2"/>
      <c r="L5" s="8" t="s">
        <v>1</v>
      </c>
    </row>
    <row r="6" spans="1:12" ht="15" customHeight="1" thickBot="1" x14ac:dyDescent="0.2">
      <c r="B6" s="49" t="s">
        <v>2</v>
      </c>
      <c r="C6" s="52" t="s">
        <v>3</v>
      </c>
      <c r="D6" s="54" t="s">
        <v>4</v>
      </c>
      <c r="E6" s="55"/>
      <c r="F6" s="55"/>
      <c r="G6" s="56"/>
      <c r="H6" s="60" t="s">
        <v>5</v>
      </c>
      <c r="I6" s="61"/>
      <c r="J6" s="61"/>
      <c r="K6" s="61"/>
      <c r="L6" s="52" t="s">
        <v>3</v>
      </c>
    </row>
    <row r="7" spans="1:12" ht="15" customHeight="1" thickBot="1" x14ac:dyDescent="0.2">
      <c r="B7" s="50"/>
      <c r="C7" s="53"/>
      <c r="D7" s="57"/>
      <c r="E7" s="58"/>
      <c r="F7" s="58"/>
      <c r="G7" s="59"/>
      <c r="H7" s="57" t="s">
        <v>6</v>
      </c>
      <c r="I7" s="58"/>
      <c r="J7" s="59"/>
      <c r="K7" s="10" t="s">
        <v>7</v>
      </c>
      <c r="L7" s="53"/>
    </row>
    <row r="8" spans="1:12" s="13" customFormat="1" ht="46.5" customHeight="1" thickBot="1" x14ac:dyDescent="0.2">
      <c r="A8" s="1"/>
      <c r="B8" s="50"/>
      <c r="C8" s="11">
        <v>44316</v>
      </c>
      <c r="D8" s="12" t="s">
        <v>8</v>
      </c>
      <c r="E8" s="12" t="s">
        <v>9</v>
      </c>
      <c r="F8" s="12" t="s">
        <v>10</v>
      </c>
      <c r="G8" s="12" t="s">
        <v>11</v>
      </c>
      <c r="H8" s="10" t="s">
        <v>12</v>
      </c>
      <c r="I8" s="10" t="s">
        <v>13</v>
      </c>
      <c r="J8" s="10" t="s">
        <v>14</v>
      </c>
      <c r="K8" s="10" t="s">
        <v>15</v>
      </c>
      <c r="L8" s="11">
        <v>44347</v>
      </c>
    </row>
    <row r="9" spans="1:12" s="13" customFormat="1" ht="13.5" customHeight="1" thickBot="1" x14ac:dyDescent="0.2">
      <c r="A9" s="1"/>
      <c r="B9" s="51"/>
      <c r="C9" s="15" t="s">
        <v>16</v>
      </c>
      <c r="D9" s="15" t="s">
        <v>17</v>
      </c>
      <c r="E9" s="15" t="s">
        <v>18</v>
      </c>
      <c r="F9" s="15" t="s">
        <v>19</v>
      </c>
      <c r="G9" s="15" t="s">
        <v>20</v>
      </c>
      <c r="H9" s="10" t="s">
        <v>21</v>
      </c>
      <c r="I9" s="10" t="s">
        <v>22</v>
      </c>
      <c r="J9" s="10" t="s">
        <v>23</v>
      </c>
      <c r="K9" s="10" t="s">
        <v>24</v>
      </c>
      <c r="L9" s="15" t="s">
        <v>25</v>
      </c>
    </row>
    <row r="10" spans="1:12" ht="13.9" customHeight="1" x14ac:dyDescent="0.15">
      <c r="B10" s="16"/>
      <c r="C10" s="17" t="s">
        <v>26</v>
      </c>
      <c r="D10" s="18"/>
      <c r="E10" s="18"/>
      <c r="F10" s="18"/>
      <c r="G10" s="18"/>
      <c r="H10" s="18"/>
      <c r="I10" s="18"/>
      <c r="J10" s="18"/>
      <c r="K10" s="18"/>
      <c r="L10" s="18"/>
    </row>
    <row r="11" spans="1:12" s="2" customFormat="1" x14ac:dyDescent="0.15">
      <c r="A11" s="1"/>
      <c r="B11" s="19" t="s">
        <v>27</v>
      </c>
      <c r="C11" s="20">
        <f t="shared" ref="C11:L11" si="0">C13+C18+C24+C27+C31+C34</f>
        <v>26712541260.150002</v>
      </c>
      <c r="D11" s="20">
        <f>D13+D18+D24+D27+D31+D34</f>
        <v>187360849.91000003</v>
      </c>
      <c r="E11" s="20">
        <f t="shared" si="0"/>
        <v>79179915.489999995</v>
      </c>
      <c r="F11" s="20">
        <f t="shared" si="0"/>
        <v>200250.5</v>
      </c>
      <c r="G11" s="20">
        <f t="shared" si="0"/>
        <v>266741015.90000001</v>
      </c>
      <c r="H11" s="20">
        <f t="shared" si="0"/>
        <v>-30634235.900000002</v>
      </c>
      <c r="I11" s="20">
        <f t="shared" si="0"/>
        <v>325263.68999999989</v>
      </c>
      <c r="J11" s="20">
        <f t="shared" si="0"/>
        <v>951780.41</v>
      </c>
      <c r="K11" s="20">
        <f t="shared" si="0"/>
        <v>-184894.8</v>
      </c>
      <c r="L11" s="20">
        <f t="shared" si="0"/>
        <v>26496008113.240002</v>
      </c>
    </row>
    <row r="12" spans="1:12" x14ac:dyDescent="0.15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s="2" customFormat="1" x14ac:dyDescent="0.15">
      <c r="A13" s="1"/>
      <c r="B13" s="19" t="s">
        <v>28</v>
      </c>
      <c r="C13" s="20">
        <f>SUM(C14:C16)</f>
        <v>25811344852.740002</v>
      </c>
      <c r="D13" s="20">
        <f t="shared" ref="D13:I13" si="1">SUM(D14:D16)</f>
        <v>176752575.17000002</v>
      </c>
      <c r="E13" s="20">
        <f t="shared" si="1"/>
        <v>76770921.129999995</v>
      </c>
      <c r="F13" s="20">
        <f t="shared" si="1"/>
        <v>197813.94</v>
      </c>
      <c r="G13" s="20">
        <f t="shared" si="1"/>
        <v>253721310.24000001</v>
      </c>
      <c r="H13" s="20">
        <f t="shared" si="1"/>
        <v>-27047672.990000002</v>
      </c>
      <c r="I13" s="20">
        <f t="shared" si="1"/>
        <v>0</v>
      </c>
      <c r="J13" s="20">
        <f>SUM(J14:J16)</f>
        <v>924214.54</v>
      </c>
      <c r="K13" s="20">
        <f>SUM(K14:K16)</f>
        <v>-184894.8</v>
      </c>
      <c r="L13" s="20">
        <f>SUM(L14:L16)</f>
        <v>25608653713.920002</v>
      </c>
    </row>
    <row r="14" spans="1:12" x14ac:dyDescent="0.15">
      <c r="B14" s="21" t="s">
        <v>29</v>
      </c>
      <c r="C14" s="22">
        <v>72357092.599999994</v>
      </c>
      <c r="D14" s="22">
        <v>0</v>
      </c>
      <c r="E14" s="22">
        <v>0</v>
      </c>
      <c r="F14" s="22">
        <v>0</v>
      </c>
      <c r="G14" s="23">
        <f>SUM(D14:F14)</f>
        <v>0</v>
      </c>
      <c r="H14" s="22">
        <v>-1939763.48</v>
      </c>
      <c r="I14" s="22">
        <v>0</v>
      </c>
      <c r="J14" s="22">
        <v>0</v>
      </c>
      <c r="K14" s="22">
        <v>0</v>
      </c>
      <c r="L14" s="22">
        <v>70417329.120000005</v>
      </c>
    </row>
    <row r="15" spans="1:12" x14ac:dyDescent="0.15">
      <c r="B15" s="21" t="s">
        <v>30</v>
      </c>
      <c r="C15" s="22">
        <v>355784401.33999997</v>
      </c>
      <c r="D15" s="22">
        <v>3293814.71</v>
      </c>
      <c r="E15" s="22">
        <v>149374.82999999999</v>
      </c>
      <c r="F15" s="22">
        <v>29670.17</v>
      </c>
      <c r="G15" s="23">
        <f>SUM(D15:F15)</f>
        <v>3472859.71</v>
      </c>
      <c r="H15" s="22">
        <v>0</v>
      </c>
      <c r="I15" s="22">
        <v>0</v>
      </c>
      <c r="J15" s="22">
        <v>924214.54</v>
      </c>
      <c r="K15" s="22">
        <v>-184894.8</v>
      </c>
      <c r="L15" s="22">
        <v>353599695.96999997</v>
      </c>
    </row>
    <row r="16" spans="1:12" x14ac:dyDescent="0.15">
      <c r="B16" s="21" t="s">
        <v>61</v>
      </c>
      <c r="C16" s="22">
        <v>25383203358.800003</v>
      </c>
      <c r="D16" s="22">
        <v>173458760.46000001</v>
      </c>
      <c r="E16" s="22">
        <v>76621546.299999997</v>
      </c>
      <c r="F16" s="22">
        <v>168143.77</v>
      </c>
      <c r="G16" s="23">
        <f>SUM(D16:F16)</f>
        <v>250248450.53</v>
      </c>
      <c r="H16" s="22">
        <v>-25107909.510000002</v>
      </c>
      <c r="I16" s="22">
        <v>0</v>
      </c>
      <c r="J16" s="22">
        <v>0</v>
      </c>
      <c r="K16" s="22">
        <v>0</v>
      </c>
      <c r="L16" s="22">
        <v>25184636688.830002</v>
      </c>
    </row>
    <row r="17" spans="1:12" x14ac:dyDescent="0.15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2" customFormat="1" x14ac:dyDescent="0.15">
      <c r="A18" s="1"/>
      <c r="B18" s="19" t="s">
        <v>31</v>
      </c>
      <c r="C18" s="20">
        <f>SUM(C19:C22)</f>
        <v>114510707.63</v>
      </c>
      <c r="D18" s="20">
        <f>SUM(D19:D22)</f>
        <v>3091.09</v>
      </c>
      <c r="E18" s="20">
        <f>SUM(E19:E22)</f>
        <v>6356.25</v>
      </c>
      <c r="F18" s="20">
        <f>SUM(F19:F22)</f>
        <v>2436.56</v>
      </c>
      <c r="G18" s="20">
        <f t="shared" ref="G18" si="2">SUM(G19:G22)</f>
        <v>11883.9</v>
      </c>
      <c r="H18" s="20">
        <f>SUM(H19:H22)</f>
        <v>-3591909.64</v>
      </c>
      <c r="I18" s="20">
        <f>SUM(I19:I22)</f>
        <v>325263.68999999989</v>
      </c>
      <c r="J18" s="20">
        <f>SUM(J19:J22)</f>
        <v>0</v>
      </c>
      <c r="K18" s="20">
        <f>SUM(K19:K22)</f>
        <v>0</v>
      </c>
      <c r="L18" s="20">
        <f>SUM(L19:L22)</f>
        <v>111240970.58999999</v>
      </c>
    </row>
    <row r="19" spans="1:12" x14ac:dyDescent="0.15">
      <c r="B19" s="21" t="s">
        <v>32</v>
      </c>
      <c r="C19" s="22">
        <v>33624736.850000001</v>
      </c>
      <c r="D19" s="22">
        <v>0</v>
      </c>
      <c r="E19" s="22">
        <v>0</v>
      </c>
      <c r="F19" s="22">
        <v>0</v>
      </c>
      <c r="G19" s="23">
        <f>SUM(D19:F19)</f>
        <v>0</v>
      </c>
      <c r="H19" s="22">
        <v>-1066563.01</v>
      </c>
      <c r="I19" s="22">
        <v>0</v>
      </c>
      <c r="J19" s="22">
        <v>0</v>
      </c>
      <c r="K19" s="22">
        <v>0</v>
      </c>
      <c r="L19" s="22">
        <v>32558173.84</v>
      </c>
    </row>
    <row r="20" spans="1:12" x14ac:dyDescent="0.15">
      <c r="B20" s="21" t="s">
        <v>33</v>
      </c>
      <c r="C20" s="22">
        <v>46211495.280000001</v>
      </c>
      <c r="D20" s="22">
        <v>0</v>
      </c>
      <c r="E20" s="22">
        <v>0</v>
      </c>
      <c r="F20" s="22">
        <v>0</v>
      </c>
      <c r="G20" s="23">
        <f t="shared" ref="G20:G21" si="3">SUM(D20:F20)</f>
        <v>0</v>
      </c>
      <c r="H20" s="22">
        <v>-1465809.8800000001</v>
      </c>
      <c r="I20" s="22">
        <v>0</v>
      </c>
      <c r="J20" s="22">
        <v>0</v>
      </c>
      <c r="K20" s="22">
        <v>0</v>
      </c>
      <c r="L20" s="22">
        <v>44745685.399999999</v>
      </c>
    </row>
    <row r="21" spans="1:12" x14ac:dyDescent="0.15">
      <c r="B21" s="21" t="s">
        <v>60</v>
      </c>
      <c r="C21" s="22">
        <v>33403224.969999999</v>
      </c>
      <c r="D21" s="22">
        <v>0</v>
      </c>
      <c r="E21" s="22">
        <v>0</v>
      </c>
      <c r="F21" s="22">
        <v>0</v>
      </c>
      <c r="G21" s="23">
        <f t="shared" si="3"/>
        <v>0</v>
      </c>
      <c r="H21" s="22">
        <v>-1059536.75</v>
      </c>
      <c r="I21" s="22">
        <v>0</v>
      </c>
      <c r="J21" s="22">
        <v>0</v>
      </c>
      <c r="K21" s="22">
        <v>0</v>
      </c>
      <c r="L21" s="22">
        <v>32343688.219999999</v>
      </c>
    </row>
    <row r="22" spans="1:12" ht="13.5" x14ac:dyDescent="0.15">
      <c r="B22" s="21" t="s">
        <v>34</v>
      </c>
      <c r="C22" s="22">
        <v>1271250.53</v>
      </c>
      <c r="D22" s="22">
        <v>3091.09</v>
      </c>
      <c r="E22" s="22">
        <v>6356.25</v>
      </c>
      <c r="F22" s="22">
        <v>2436.56</v>
      </c>
      <c r="G22" s="23">
        <f>SUM(D22:F22)</f>
        <v>11883.9</v>
      </c>
      <c r="H22" s="22">
        <v>0</v>
      </c>
      <c r="I22" s="22">
        <v>325263.68999999989</v>
      </c>
      <c r="J22" s="22">
        <v>0</v>
      </c>
      <c r="K22" s="22">
        <v>0</v>
      </c>
      <c r="L22" s="22">
        <v>1593423.13</v>
      </c>
    </row>
    <row r="23" spans="1:12" x14ac:dyDescent="0.15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s="2" customFormat="1" x14ac:dyDescent="0.15">
      <c r="A24" s="1"/>
      <c r="B24" s="19" t="s">
        <v>35</v>
      </c>
      <c r="C24" s="20">
        <f t="shared" ref="C24:L24" si="4">SUM(C25:C25)</f>
        <v>37765432.710000001</v>
      </c>
      <c r="D24" s="20">
        <f t="shared" si="4"/>
        <v>1609998.5499999998</v>
      </c>
      <c r="E24" s="20">
        <f t="shared" si="4"/>
        <v>177684.09</v>
      </c>
      <c r="F24" s="20">
        <f t="shared" si="4"/>
        <v>0</v>
      </c>
      <c r="G24" s="20">
        <f t="shared" si="4"/>
        <v>1787682.64</v>
      </c>
      <c r="H24" s="20">
        <f t="shared" si="4"/>
        <v>0</v>
      </c>
      <c r="I24" s="20">
        <f t="shared" si="4"/>
        <v>0</v>
      </c>
      <c r="J24" s="20">
        <f t="shared" si="4"/>
        <v>27565.870000000003</v>
      </c>
      <c r="K24" s="20">
        <f t="shared" si="4"/>
        <v>0</v>
      </c>
      <c r="L24" s="20">
        <f t="shared" si="4"/>
        <v>36183000.030000001</v>
      </c>
    </row>
    <row r="25" spans="1:12" x14ac:dyDescent="0.15">
      <c r="B25" s="21" t="s">
        <v>36</v>
      </c>
      <c r="C25" s="22">
        <v>37765432.710000001</v>
      </c>
      <c r="D25" s="22">
        <v>1609998.5499999998</v>
      </c>
      <c r="E25" s="22">
        <v>177684.09</v>
      </c>
      <c r="F25" s="22">
        <v>0</v>
      </c>
      <c r="G25" s="23">
        <f>SUM(D25:F25)</f>
        <v>1787682.64</v>
      </c>
      <c r="H25" s="22">
        <v>0</v>
      </c>
      <c r="I25" s="22">
        <v>0</v>
      </c>
      <c r="J25" s="22">
        <v>27565.870000000003</v>
      </c>
      <c r="K25" s="22">
        <v>0</v>
      </c>
      <c r="L25" s="22">
        <v>36183000.030000001</v>
      </c>
    </row>
    <row r="26" spans="1:12" x14ac:dyDescent="0.15">
      <c r="B26" s="21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x14ac:dyDescent="0.15">
      <c r="B27" s="19" t="s">
        <v>37</v>
      </c>
      <c r="C27" s="20">
        <f t="shared" ref="C27:L27" si="5">SUM(C28:C29)</f>
        <v>178333333.40000001</v>
      </c>
      <c r="D27" s="20">
        <f t="shared" si="5"/>
        <v>2583333.33</v>
      </c>
      <c r="E27" s="20">
        <f t="shared" si="5"/>
        <v>555445.49</v>
      </c>
      <c r="F27" s="20">
        <f t="shared" si="5"/>
        <v>0</v>
      </c>
      <c r="G27" s="20">
        <f t="shared" si="5"/>
        <v>3138778.8200000003</v>
      </c>
      <c r="H27" s="20">
        <f t="shared" si="5"/>
        <v>0</v>
      </c>
      <c r="I27" s="20">
        <f t="shared" si="5"/>
        <v>0</v>
      </c>
      <c r="J27" s="20">
        <f t="shared" si="5"/>
        <v>0</v>
      </c>
      <c r="K27" s="20">
        <f t="shared" si="5"/>
        <v>0</v>
      </c>
      <c r="L27" s="20">
        <f t="shared" si="5"/>
        <v>175750000.06999999</v>
      </c>
    </row>
    <row r="28" spans="1:12" x14ac:dyDescent="0.15">
      <c r="B28" s="21" t="s">
        <v>38</v>
      </c>
      <c r="C28" s="23">
        <v>20000000</v>
      </c>
      <c r="D28" s="22">
        <v>500000</v>
      </c>
      <c r="E28" s="23">
        <v>60756.5</v>
      </c>
      <c r="F28" s="23">
        <v>0</v>
      </c>
      <c r="G28" s="23">
        <f>SUM(D28:F28)</f>
        <v>560756.5</v>
      </c>
      <c r="H28" s="23">
        <v>0</v>
      </c>
      <c r="I28" s="23">
        <v>0</v>
      </c>
      <c r="J28" s="23">
        <v>0</v>
      </c>
      <c r="K28" s="23">
        <v>0</v>
      </c>
      <c r="L28" s="22">
        <v>19500000</v>
      </c>
    </row>
    <row r="29" spans="1:12" x14ac:dyDescent="0.15">
      <c r="B29" s="21" t="s">
        <v>39</v>
      </c>
      <c r="C29" s="23">
        <v>158333333.40000001</v>
      </c>
      <c r="D29" s="22">
        <v>2083333.33</v>
      </c>
      <c r="E29" s="23">
        <v>494688.99</v>
      </c>
      <c r="F29" s="23">
        <v>0</v>
      </c>
      <c r="G29" s="23">
        <f>SUM(D29:F29)</f>
        <v>2578022.3200000003</v>
      </c>
      <c r="H29" s="23">
        <v>0</v>
      </c>
      <c r="I29" s="23">
        <v>0</v>
      </c>
      <c r="J29" s="23">
        <v>0</v>
      </c>
      <c r="K29" s="23">
        <v>0</v>
      </c>
      <c r="L29" s="22">
        <v>156250000.06999999</v>
      </c>
    </row>
    <row r="30" spans="1:12" x14ac:dyDescent="0.15">
      <c r="B30" s="21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x14ac:dyDescent="0.15">
      <c r="B31" s="25" t="s">
        <v>40</v>
      </c>
      <c r="C31" s="20">
        <f t="shared" ref="C31:L31" si="6">SUM(C32:C32)</f>
        <v>470238095.25</v>
      </c>
      <c r="D31" s="20">
        <f t="shared" si="6"/>
        <v>5952380.9500000002</v>
      </c>
      <c r="E31" s="20">
        <f t="shared" si="6"/>
        <v>1481140.69</v>
      </c>
      <c r="F31" s="20">
        <f t="shared" si="6"/>
        <v>0</v>
      </c>
      <c r="G31" s="20">
        <f t="shared" si="6"/>
        <v>7433521.6400000006</v>
      </c>
      <c r="H31" s="20">
        <f t="shared" si="6"/>
        <v>0</v>
      </c>
      <c r="I31" s="20">
        <f t="shared" si="6"/>
        <v>0</v>
      </c>
      <c r="J31" s="20">
        <f t="shared" si="6"/>
        <v>0</v>
      </c>
      <c r="K31" s="20">
        <f t="shared" si="6"/>
        <v>0</v>
      </c>
      <c r="L31" s="20">
        <f t="shared" si="6"/>
        <v>464285714.29999995</v>
      </c>
    </row>
    <row r="32" spans="1:12" x14ac:dyDescent="0.15">
      <c r="B32" s="21" t="s">
        <v>58</v>
      </c>
      <c r="C32" s="23">
        <v>470238095.25</v>
      </c>
      <c r="D32" s="22">
        <v>5952380.9500000002</v>
      </c>
      <c r="E32" s="23">
        <v>1481140.69</v>
      </c>
      <c r="F32" s="23">
        <v>0</v>
      </c>
      <c r="G32" s="23">
        <f>SUM(D32:F32)</f>
        <v>7433521.6400000006</v>
      </c>
      <c r="H32" s="23">
        <v>0</v>
      </c>
      <c r="I32" s="23">
        <v>0</v>
      </c>
      <c r="J32" s="23">
        <v>0</v>
      </c>
      <c r="K32" s="23">
        <v>0</v>
      </c>
      <c r="L32" s="22">
        <v>464285714.29999995</v>
      </c>
    </row>
    <row r="33" spans="1:12" x14ac:dyDescent="0.15">
      <c r="B33" s="21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s="2" customFormat="1" x14ac:dyDescent="0.15">
      <c r="A34" s="1"/>
      <c r="B34" s="19" t="s">
        <v>41</v>
      </c>
      <c r="C34" s="20">
        <f t="shared" ref="C34:L34" si="7">SUM(C35:C37)</f>
        <v>100348838.41999999</v>
      </c>
      <c r="D34" s="20">
        <f t="shared" si="7"/>
        <v>459470.81999999995</v>
      </c>
      <c r="E34" s="20">
        <f t="shared" si="7"/>
        <v>188367.84</v>
      </c>
      <c r="F34" s="20">
        <f t="shared" si="7"/>
        <v>0</v>
      </c>
      <c r="G34" s="26">
        <f t="shared" si="7"/>
        <v>647838.65999999992</v>
      </c>
      <c r="H34" s="20">
        <f t="shared" si="7"/>
        <v>5346.7299999999959</v>
      </c>
      <c r="I34" s="20">
        <f t="shared" si="7"/>
        <v>0</v>
      </c>
      <c r="J34" s="20">
        <f t="shared" si="7"/>
        <v>0</v>
      </c>
      <c r="K34" s="20">
        <f t="shared" si="7"/>
        <v>0</v>
      </c>
      <c r="L34" s="20">
        <f t="shared" si="7"/>
        <v>99894714.329999998</v>
      </c>
    </row>
    <row r="35" spans="1:12" ht="13.5" x14ac:dyDescent="0.15">
      <c r="B35" s="27" t="s">
        <v>42</v>
      </c>
      <c r="C35" s="28">
        <v>47981795.139999993</v>
      </c>
      <c r="D35" s="28">
        <v>243751.8</v>
      </c>
      <c r="E35" s="28">
        <v>47848.480000000003</v>
      </c>
      <c r="F35" s="28">
        <v>0</v>
      </c>
      <c r="G35" s="23">
        <f>SUM(D35:F35)</f>
        <v>291600.27999999997</v>
      </c>
      <c r="H35" s="28">
        <v>60829.67</v>
      </c>
      <c r="I35" s="28">
        <v>0</v>
      </c>
      <c r="J35" s="28">
        <v>0</v>
      </c>
      <c r="K35" s="28">
        <v>0</v>
      </c>
      <c r="L35" s="22">
        <v>47798873.009999998</v>
      </c>
    </row>
    <row r="36" spans="1:12" x14ac:dyDescent="0.15">
      <c r="B36" s="21" t="s">
        <v>43</v>
      </c>
      <c r="C36" s="28">
        <v>52367043.280000001</v>
      </c>
      <c r="D36" s="28">
        <v>215719.02</v>
      </c>
      <c r="E36" s="28">
        <v>140519.35999999999</v>
      </c>
      <c r="F36" s="28">
        <v>0</v>
      </c>
      <c r="G36" s="23">
        <f>SUM(D36:F36)</f>
        <v>356238.38</v>
      </c>
      <c r="H36" s="28">
        <v>-55482.94</v>
      </c>
      <c r="I36" s="28">
        <v>0</v>
      </c>
      <c r="J36" s="28">
        <v>0</v>
      </c>
      <c r="K36" s="28">
        <v>0</v>
      </c>
      <c r="L36" s="22">
        <v>52095841.32</v>
      </c>
    </row>
    <row r="37" spans="1:12" x14ac:dyDescent="0.15">
      <c r="B37" s="27"/>
      <c r="C37" s="28"/>
      <c r="D37" s="28"/>
      <c r="E37" s="28"/>
      <c r="F37" s="28"/>
      <c r="G37" s="23"/>
      <c r="H37" s="28"/>
      <c r="I37" s="28"/>
      <c r="J37" s="28"/>
      <c r="K37" s="28"/>
      <c r="L37" s="22"/>
    </row>
    <row r="38" spans="1:12" x14ac:dyDescent="0.15">
      <c r="B38" s="21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1:12" s="2" customFormat="1" x14ac:dyDescent="0.15">
      <c r="A39" s="1"/>
      <c r="B39" s="19" t="s">
        <v>44</v>
      </c>
      <c r="C39" s="29">
        <f t="shared" ref="C39:L39" si="8">C41</f>
        <v>462873125.91000003</v>
      </c>
      <c r="D39" s="29">
        <f t="shared" si="8"/>
        <v>0</v>
      </c>
      <c r="E39" s="29">
        <f t="shared" si="8"/>
        <v>0</v>
      </c>
      <c r="F39" s="29">
        <f t="shared" si="8"/>
        <v>0</v>
      </c>
      <c r="G39" s="29">
        <f t="shared" si="8"/>
        <v>0</v>
      </c>
      <c r="H39" s="29">
        <f t="shared" si="8"/>
        <v>-14682147.789999999</v>
      </c>
      <c r="I39" s="29">
        <f t="shared" si="8"/>
        <v>0</v>
      </c>
      <c r="J39" s="29">
        <f t="shared" si="8"/>
        <v>0</v>
      </c>
      <c r="K39" s="29">
        <f t="shared" si="8"/>
        <v>0</v>
      </c>
      <c r="L39" s="29">
        <f t="shared" si="8"/>
        <v>448190978.12</v>
      </c>
    </row>
    <row r="40" spans="1:12" s="2" customFormat="1" x14ac:dyDescent="0.15">
      <c r="A40" s="1"/>
      <c r="B40" s="1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1:12" s="2" customFormat="1" x14ac:dyDescent="0.15">
      <c r="A41" s="1"/>
      <c r="B41" s="19" t="s">
        <v>45</v>
      </c>
      <c r="C41" s="20">
        <f t="shared" ref="C41:L41" si="9">SUM(C42:C44)</f>
        <v>462873125.91000003</v>
      </c>
      <c r="D41" s="20">
        <f t="shared" si="9"/>
        <v>0</v>
      </c>
      <c r="E41" s="20">
        <f t="shared" si="9"/>
        <v>0</v>
      </c>
      <c r="F41" s="20">
        <f t="shared" si="9"/>
        <v>0</v>
      </c>
      <c r="G41" s="20">
        <f t="shared" si="9"/>
        <v>0</v>
      </c>
      <c r="H41" s="20">
        <f t="shared" si="9"/>
        <v>-14682147.789999999</v>
      </c>
      <c r="I41" s="20">
        <f t="shared" si="9"/>
        <v>0</v>
      </c>
      <c r="J41" s="20">
        <f t="shared" si="9"/>
        <v>0</v>
      </c>
      <c r="K41" s="20">
        <f t="shared" si="9"/>
        <v>0</v>
      </c>
      <c r="L41" s="20">
        <f t="shared" si="9"/>
        <v>448190978.12</v>
      </c>
    </row>
    <row r="42" spans="1:12" x14ac:dyDescent="0.15">
      <c r="B42" s="21" t="s">
        <v>46</v>
      </c>
      <c r="C42" s="22">
        <v>27419735.02</v>
      </c>
      <c r="D42" s="22">
        <v>0</v>
      </c>
      <c r="E42" s="22">
        <v>0</v>
      </c>
      <c r="F42" s="22">
        <v>0</v>
      </c>
      <c r="G42" s="23">
        <f>SUM(D42:F42)</f>
        <v>0</v>
      </c>
      <c r="H42" s="22">
        <v>-869742.87</v>
      </c>
      <c r="I42" s="22">
        <v>0</v>
      </c>
      <c r="J42" s="22">
        <v>0</v>
      </c>
      <c r="K42" s="22">
        <v>0</v>
      </c>
      <c r="L42" s="22">
        <v>26549992.149999999</v>
      </c>
    </row>
    <row r="43" spans="1:12" x14ac:dyDescent="0.15">
      <c r="B43" s="21" t="s">
        <v>47</v>
      </c>
      <c r="C43" s="22">
        <v>258819285.96000001</v>
      </c>
      <c r="D43" s="22">
        <v>0</v>
      </c>
      <c r="E43" s="22">
        <v>0</v>
      </c>
      <c r="F43" s="22">
        <v>0</v>
      </c>
      <c r="G43" s="23">
        <f>SUM(D43:F43)</f>
        <v>0</v>
      </c>
      <c r="H43" s="22">
        <v>-8209642.7599999998</v>
      </c>
      <c r="I43" s="22">
        <v>0</v>
      </c>
      <c r="J43" s="22">
        <v>0</v>
      </c>
      <c r="K43" s="22">
        <v>0</v>
      </c>
      <c r="L43" s="22">
        <v>250609643.19999999</v>
      </c>
    </row>
    <row r="44" spans="1:12" x14ac:dyDescent="0.15">
      <c r="B44" s="21" t="s">
        <v>57</v>
      </c>
      <c r="C44" s="22">
        <v>176634104.93000001</v>
      </c>
      <c r="D44" s="22">
        <v>0</v>
      </c>
      <c r="E44" s="22">
        <v>0</v>
      </c>
      <c r="F44" s="22">
        <v>0</v>
      </c>
      <c r="G44" s="23">
        <f>SUM(D44:F44)</f>
        <v>0</v>
      </c>
      <c r="H44" s="22">
        <v>-5602762.1600000001</v>
      </c>
      <c r="I44" s="22">
        <v>0</v>
      </c>
      <c r="J44" s="22">
        <v>0</v>
      </c>
      <c r="K44" s="22">
        <v>0</v>
      </c>
      <c r="L44" s="22">
        <v>171031342.77000001</v>
      </c>
    </row>
    <row r="45" spans="1:12" ht="13.5" thickBot="1" x14ac:dyDescent="0.2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1:12" s="2" customFormat="1" ht="25.15" customHeight="1" thickBot="1" x14ac:dyDescent="0.2">
      <c r="B46" s="30" t="s">
        <v>11</v>
      </c>
      <c r="C46" s="31">
        <f>C11+C39</f>
        <v>27175414386.060001</v>
      </c>
      <c r="D46" s="31">
        <f>D11+D39</f>
        <v>187360849.91000003</v>
      </c>
      <c r="E46" s="31">
        <f>E11+E39</f>
        <v>79179915.489999995</v>
      </c>
      <c r="F46" s="31">
        <f>F11+F39</f>
        <v>200250.5</v>
      </c>
      <c r="G46" s="31">
        <f>G39+G11</f>
        <v>266741015.90000001</v>
      </c>
      <c r="H46" s="31">
        <f>H39+H11</f>
        <v>-45316383.689999998</v>
      </c>
      <c r="I46" s="31">
        <f>I39+I11</f>
        <v>325263.68999999989</v>
      </c>
      <c r="J46" s="31">
        <f>J39+J11</f>
        <v>951780.41</v>
      </c>
      <c r="K46" s="31">
        <f>K39+K11</f>
        <v>-184894.8</v>
      </c>
      <c r="L46" s="31">
        <f>L11+L39</f>
        <v>26944199091.360001</v>
      </c>
    </row>
    <row r="47" spans="1:12" x14ac:dyDescent="0.15">
      <c r="C47" s="24"/>
      <c r="D47" s="32"/>
      <c r="E47" s="24"/>
      <c r="F47" s="32"/>
      <c r="G47" s="24"/>
      <c r="H47" s="32"/>
      <c r="I47" s="24"/>
      <c r="J47" s="32"/>
      <c r="K47" s="24"/>
      <c r="L47" s="2"/>
    </row>
    <row r="48" spans="1:12" s="37" customFormat="1" x14ac:dyDescent="0.15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2:12" ht="18.75" x14ac:dyDescent="0.15">
      <c r="B49" s="48" t="s">
        <v>48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</row>
    <row r="50" spans="2:12" x14ac:dyDescent="0.15">
      <c r="B50" s="4"/>
      <c r="C50" s="5"/>
      <c r="D50" s="5"/>
      <c r="E50" s="5"/>
      <c r="F50" s="5"/>
      <c r="G50" s="5"/>
      <c r="H50" s="5"/>
      <c r="I50" s="5"/>
      <c r="J50" s="3"/>
      <c r="K50" s="3"/>
      <c r="L50" s="5"/>
    </row>
    <row r="51" spans="2:12" ht="18" x14ac:dyDescent="0.15">
      <c r="B51" s="4"/>
      <c r="C51" s="2"/>
      <c r="D51" s="2"/>
      <c r="G51" s="43"/>
      <c r="H51" s="43"/>
      <c r="I51" s="3"/>
      <c r="J51" s="3"/>
      <c r="K51" s="43"/>
      <c r="L51" s="6"/>
    </row>
    <row r="52" spans="2:12" ht="13.5" thickBot="1" x14ac:dyDescent="0.2">
      <c r="B52" s="7"/>
      <c r="C52" s="8"/>
      <c r="D52" s="8"/>
      <c r="E52" s="8"/>
      <c r="F52" s="8"/>
      <c r="G52" s="2"/>
      <c r="H52" s="14"/>
      <c r="I52" s="8"/>
      <c r="J52" s="3"/>
      <c r="K52" s="3"/>
      <c r="L52" s="8" t="s">
        <v>1</v>
      </c>
    </row>
    <row r="53" spans="2:12" ht="13.5" thickBot="1" x14ac:dyDescent="0.2">
      <c r="B53" s="49" t="s">
        <v>2</v>
      </c>
      <c r="C53" s="52" t="s">
        <v>3</v>
      </c>
      <c r="D53" s="54" t="s">
        <v>4</v>
      </c>
      <c r="E53" s="55"/>
      <c r="F53" s="55"/>
      <c r="G53" s="56"/>
      <c r="H53" s="60" t="s">
        <v>5</v>
      </c>
      <c r="I53" s="61"/>
      <c r="J53" s="61"/>
      <c r="K53" s="61"/>
      <c r="L53" s="52" t="s">
        <v>3</v>
      </c>
    </row>
    <row r="54" spans="2:12" ht="13.5" thickBot="1" x14ac:dyDescent="0.2">
      <c r="B54" s="50"/>
      <c r="C54" s="53"/>
      <c r="D54" s="57"/>
      <c r="E54" s="58"/>
      <c r="F54" s="58"/>
      <c r="G54" s="59"/>
      <c r="H54" s="57" t="s">
        <v>6</v>
      </c>
      <c r="I54" s="58"/>
      <c r="J54" s="59"/>
      <c r="K54" s="10" t="s">
        <v>7</v>
      </c>
      <c r="L54" s="53"/>
    </row>
    <row r="55" spans="2:12" ht="45.75" thickBot="1" x14ac:dyDescent="0.2">
      <c r="B55" s="50"/>
      <c r="C55" s="11">
        <v>44196</v>
      </c>
      <c r="D55" s="12" t="s">
        <v>8</v>
      </c>
      <c r="E55" s="12" t="s">
        <v>9</v>
      </c>
      <c r="F55" s="12" t="s">
        <v>10</v>
      </c>
      <c r="G55" s="12" t="s">
        <v>11</v>
      </c>
      <c r="H55" s="10" t="s">
        <v>12</v>
      </c>
      <c r="I55" s="10" t="s">
        <v>13</v>
      </c>
      <c r="J55" s="10" t="s">
        <v>14</v>
      </c>
      <c r="K55" s="10" t="s">
        <v>15</v>
      </c>
      <c r="L55" s="11">
        <v>44347</v>
      </c>
    </row>
    <row r="56" spans="2:12" ht="13.5" thickBot="1" x14ac:dyDescent="0.2">
      <c r="B56" s="51"/>
      <c r="C56" s="15" t="s">
        <v>16</v>
      </c>
      <c r="D56" s="15" t="s">
        <v>17</v>
      </c>
      <c r="E56" s="15" t="s">
        <v>18</v>
      </c>
      <c r="F56" s="15" t="s">
        <v>19</v>
      </c>
      <c r="G56" s="15" t="s">
        <v>20</v>
      </c>
      <c r="H56" s="10" t="s">
        <v>21</v>
      </c>
      <c r="I56" s="10" t="s">
        <v>22</v>
      </c>
      <c r="J56" s="10" t="s">
        <v>23</v>
      </c>
      <c r="K56" s="10" t="s">
        <v>24</v>
      </c>
      <c r="L56" s="15" t="s">
        <v>25</v>
      </c>
    </row>
    <row r="57" spans="2:12" x14ac:dyDescent="0.15">
      <c r="B57" s="16"/>
      <c r="C57" s="17" t="s">
        <v>26</v>
      </c>
      <c r="D57" s="18"/>
      <c r="E57" s="18"/>
      <c r="F57" s="18"/>
      <c r="G57" s="18"/>
      <c r="H57" s="18"/>
      <c r="I57" s="18"/>
      <c r="J57" s="18"/>
      <c r="K57" s="18"/>
      <c r="L57" s="18"/>
    </row>
    <row r="58" spans="2:12" x14ac:dyDescent="0.15">
      <c r="B58" s="19" t="s">
        <v>27</v>
      </c>
      <c r="C58" s="20">
        <f t="shared" ref="C58:L58" si="10">C60+C65+C71+C74+C78+C81</f>
        <v>27346640700.779999</v>
      </c>
      <c r="D58" s="20">
        <f t="shared" si="10"/>
        <v>752205142.77999997</v>
      </c>
      <c r="E58" s="20">
        <f t="shared" si="10"/>
        <v>323631641.20000011</v>
      </c>
      <c r="F58" s="20">
        <f t="shared" si="10"/>
        <v>1083455.22</v>
      </c>
      <c r="G58" s="20">
        <f t="shared" si="10"/>
        <v>1076920239.1999998</v>
      </c>
      <c r="H58" s="20">
        <f t="shared" si="10"/>
        <v>-102914393.83000001</v>
      </c>
      <c r="I58" s="20">
        <f t="shared" si="10"/>
        <v>806280.25999999978</v>
      </c>
      <c r="J58" s="20">
        <f t="shared" si="10"/>
        <v>10303723.65</v>
      </c>
      <c r="K58" s="20">
        <f t="shared" si="10"/>
        <v>6623054.8399999999</v>
      </c>
      <c r="L58" s="20">
        <f t="shared" si="10"/>
        <v>26496008113.239998</v>
      </c>
    </row>
    <row r="59" spans="2:12" x14ac:dyDescent="0.15">
      <c r="B59" s="21"/>
      <c r="C59" s="22">
        <v>0</v>
      </c>
      <c r="D59" s="22"/>
      <c r="E59" s="22"/>
      <c r="F59" s="22"/>
      <c r="G59" s="22"/>
      <c r="H59" s="22"/>
      <c r="I59" s="22"/>
      <c r="J59" s="22"/>
      <c r="K59" s="22"/>
      <c r="L59" s="22"/>
    </row>
    <row r="60" spans="2:12" x14ac:dyDescent="0.15">
      <c r="B60" s="19" t="s">
        <v>28</v>
      </c>
      <c r="C60" s="20">
        <f>SUM(C61:C63)</f>
        <v>26406986643.239998</v>
      </c>
      <c r="D60" s="20">
        <f t="shared" ref="D60:K60" si="11">SUM(D61:D63)</f>
        <v>698567786.40999997</v>
      </c>
      <c r="E60" s="20">
        <f t="shared" si="11"/>
        <v>313037724.47000003</v>
      </c>
      <c r="F60" s="20">
        <f t="shared" si="11"/>
        <v>1072271.49</v>
      </c>
      <c r="G60" s="20">
        <f>SUM(G61:G63)</f>
        <v>1012677782.3699999</v>
      </c>
      <c r="H60" s="20">
        <f t="shared" si="11"/>
        <v>-103519874.68000001</v>
      </c>
      <c r="I60" s="20">
        <f t="shared" si="11"/>
        <v>0</v>
      </c>
      <c r="J60" s="20">
        <f t="shared" si="11"/>
        <v>10377786.610000001</v>
      </c>
      <c r="K60" s="20">
        <f t="shared" si="11"/>
        <v>6623054.8399999999</v>
      </c>
      <c r="L60" s="20">
        <f>SUM(L61:L63)</f>
        <v>25608653713.919998</v>
      </c>
    </row>
    <row r="61" spans="2:12" x14ac:dyDescent="0.15">
      <c r="B61" s="21" t="s">
        <v>29</v>
      </c>
      <c r="C61" s="22">
        <v>70148704.939999998</v>
      </c>
      <c r="D61" s="22">
        <v>0</v>
      </c>
      <c r="E61" s="22">
        <v>1522300.1099999999</v>
      </c>
      <c r="F61" s="22">
        <v>76432.86</v>
      </c>
      <c r="G61" s="23">
        <f>SUM(D61:F61)</f>
        <v>1598732.97</v>
      </c>
      <c r="H61" s="22">
        <v>268624.18000000017</v>
      </c>
      <c r="I61" s="22">
        <v>0</v>
      </c>
      <c r="J61" s="22">
        <v>0</v>
      </c>
      <c r="K61" s="22">
        <v>0</v>
      </c>
      <c r="L61" s="22">
        <f>C61-D61+H61+I61+J61-K61</f>
        <v>70417329.120000005</v>
      </c>
    </row>
    <row r="62" spans="2:12" x14ac:dyDescent="0.15">
      <c r="B62" s="21" t="s">
        <v>30</v>
      </c>
      <c r="C62" s="22">
        <v>365382318.29000002</v>
      </c>
      <c r="D62" s="22">
        <v>15537354.109999999</v>
      </c>
      <c r="E62" s="22">
        <v>887814.38</v>
      </c>
      <c r="F62" s="22">
        <v>150323.34999999998</v>
      </c>
      <c r="G62" s="23">
        <f t="shared" ref="G62:G63" si="12">SUM(D62:F62)</f>
        <v>16575491.84</v>
      </c>
      <c r="H62" s="22">
        <v>0.02</v>
      </c>
      <c r="I62" s="22">
        <v>0</v>
      </c>
      <c r="J62" s="22">
        <v>7500885.9300000006</v>
      </c>
      <c r="K62" s="22">
        <v>3746154.16</v>
      </c>
      <c r="L62" s="22">
        <f t="shared" ref="L62:L63" si="13">C62-D62+H62+I62+J62-K62</f>
        <v>353599695.96999997</v>
      </c>
    </row>
    <row r="63" spans="2:12" x14ac:dyDescent="0.15">
      <c r="B63" s="21" t="s">
        <v>61</v>
      </c>
      <c r="C63" s="22">
        <v>25971455620.009998</v>
      </c>
      <c r="D63" s="22">
        <v>683030432.29999995</v>
      </c>
      <c r="E63" s="22">
        <v>310627609.98000002</v>
      </c>
      <c r="F63" s="22">
        <v>845515.28</v>
      </c>
      <c r="G63" s="23">
        <f t="shared" si="12"/>
        <v>994503557.55999994</v>
      </c>
      <c r="H63" s="22">
        <v>-103788498.88000001</v>
      </c>
      <c r="I63" s="22">
        <v>0</v>
      </c>
      <c r="J63" s="22">
        <v>2876900.68</v>
      </c>
      <c r="K63" s="22">
        <v>2876900.68</v>
      </c>
      <c r="L63" s="22">
        <f t="shared" si="13"/>
        <v>25184636688.829998</v>
      </c>
    </row>
    <row r="64" spans="2:12" x14ac:dyDescent="0.15"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2:12" x14ac:dyDescent="0.15">
      <c r="B65" s="19" t="s">
        <v>31</v>
      </c>
      <c r="C65" s="20">
        <f>SUM(C66:C69)</f>
        <v>109704905.86999999</v>
      </c>
      <c r="D65" s="20">
        <f t="shared" ref="D65:J65" si="14">SUM(D66:D69)</f>
        <v>14164.150000000001</v>
      </c>
      <c r="E65" s="20">
        <f t="shared" si="14"/>
        <v>29122.66</v>
      </c>
      <c r="F65" s="20">
        <f t="shared" si="14"/>
        <v>11183.73</v>
      </c>
      <c r="G65" s="20">
        <f t="shared" si="14"/>
        <v>54470.539999999994</v>
      </c>
      <c r="H65" s="20">
        <f t="shared" si="14"/>
        <v>743948.61000000057</v>
      </c>
      <c r="I65" s="20">
        <f t="shared" si="14"/>
        <v>806280.25999999978</v>
      </c>
      <c r="J65" s="20">
        <f t="shared" si="14"/>
        <v>0</v>
      </c>
      <c r="K65" s="20">
        <f>SUM(K66:K69)</f>
        <v>0</v>
      </c>
      <c r="L65" s="20">
        <f>SUM(L66:L69)</f>
        <v>111240970.59</v>
      </c>
    </row>
    <row r="66" spans="2:12" x14ac:dyDescent="0.15">
      <c r="B66" s="21" t="s">
        <v>32</v>
      </c>
      <c r="C66" s="22">
        <v>32337269.600000001</v>
      </c>
      <c r="D66" s="22">
        <v>0</v>
      </c>
      <c r="E66" s="22">
        <v>0</v>
      </c>
      <c r="F66" s="22">
        <v>0</v>
      </c>
      <c r="G66" s="23">
        <f t="shared" ref="G66:G69" si="15">SUM(D66:F66)</f>
        <v>0</v>
      </c>
      <c r="H66" s="22">
        <v>220904.24000000022</v>
      </c>
      <c r="I66" s="22">
        <v>0</v>
      </c>
      <c r="J66" s="22">
        <v>0</v>
      </c>
      <c r="K66" s="22">
        <v>0</v>
      </c>
      <c r="L66" s="22">
        <f t="shared" ref="L66:L69" si="16">C66-D66+H66+I66+J66-K66</f>
        <v>32558173.840000004</v>
      </c>
    </row>
    <row r="67" spans="2:12" x14ac:dyDescent="0.15">
      <c r="B67" s="21" t="s">
        <v>33</v>
      </c>
      <c r="C67" s="22">
        <v>44442090</v>
      </c>
      <c r="D67" s="22">
        <v>0</v>
      </c>
      <c r="E67" s="22">
        <v>0</v>
      </c>
      <c r="F67" s="22">
        <v>0</v>
      </c>
      <c r="G67" s="23">
        <f t="shared" si="15"/>
        <v>0</v>
      </c>
      <c r="H67" s="22">
        <v>303595.40000000014</v>
      </c>
      <c r="I67" s="22">
        <v>0</v>
      </c>
      <c r="J67" s="22">
        <v>0</v>
      </c>
      <c r="K67" s="22">
        <v>0</v>
      </c>
      <c r="L67" s="22">
        <f t="shared" si="16"/>
        <v>44745685.399999999</v>
      </c>
    </row>
    <row r="68" spans="2:12" x14ac:dyDescent="0.15">
      <c r="B68" s="21" t="s">
        <v>60</v>
      </c>
      <c r="C68" s="22">
        <v>32124239.25</v>
      </c>
      <c r="D68" s="22">
        <v>0</v>
      </c>
      <c r="E68" s="22">
        <v>0</v>
      </c>
      <c r="F68" s="22">
        <v>0</v>
      </c>
      <c r="G68" s="23">
        <f t="shared" si="15"/>
        <v>0</v>
      </c>
      <c r="H68" s="22">
        <v>219448.9700000002</v>
      </c>
      <c r="I68" s="22">
        <v>0</v>
      </c>
      <c r="J68" s="22">
        <v>0</v>
      </c>
      <c r="K68" s="22">
        <v>0</v>
      </c>
      <c r="L68" s="22">
        <f t="shared" si="16"/>
        <v>32343688.219999999</v>
      </c>
    </row>
    <row r="69" spans="2:12" ht="13.5" x14ac:dyDescent="0.15">
      <c r="B69" s="21" t="s">
        <v>34</v>
      </c>
      <c r="C69" s="22">
        <v>801307.02</v>
      </c>
      <c r="D69" s="22">
        <v>14164.150000000001</v>
      </c>
      <c r="E69" s="22">
        <v>29122.66</v>
      </c>
      <c r="F69" s="22">
        <v>11183.73</v>
      </c>
      <c r="G69" s="23">
        <f t="shared" si="15"/>
        <v>54470.539999999994</v>
      </c>
      <c r="H69" s="22">
        <v>0</v>
      </c>
      <c r="I69" s="22">
        <v>806280.25999999978</v>
      </c>
      <c r="J69" s="22">
        <v>0</v>
      </c>
      <c r="K69" s="22">
        <v>0</v>
      </c>
      <c r="L69" s="22">
        <f t="shared" si="16"/>
        <v>1593423.13</v>
      </c>
    </row>
    <row r="70" spans="2:12" x14ac:dyDescent="0.1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2:12" x14ac:dyDescent="0.15">
      <c r="B71" s="19" t="s">
        <v>35</v>
      </c>
      <c r="C71" s="20">
        <f t="shared" ref="C71:L71" si="17">SUM(C72:C72)</f>
        <v>45391833.310000002</v>
      </c>
      <c r="D71" s="20">
        <f t="shared" si="17"/>
        <v>9134770.3200000003</v>
      </c>
      <c r="E71" s="20">
        <f t="shared" si="17"/>
        <v>1212847.3500000001</v>
      </c>
      <c r="F71" s="20">
        <f t="shared" si="17"/>
        <v>0</v>
      </c>
      <c r="G71" s="20">
        <f t="shared" si="17"/>
        <v>10347617.67</v>
      </c>
      <c r="H71" s="20">
        <f t="shared" si="17"/>
        <v>0</v>
      </c>
      <c r="I71" s="20">
        <f t="shared" si="17"/>
        <v>0</v>
      </c>
      <c r="J71" s="20">
        <f t="shared" si="17"/>
        <v>-74062.96000000005</v>
      </c>
      <c r="K71" s="20">
        <f t="shared" si="17"/>
        <v>0</v>
      </c>
      <c r="L71" s="20">
        <f t="shared" si="17"/>
        <v>36183000.030000001</v>
      </c>
    </row>
    <row r="72" spans="2:12" ht="13.5" x14ac:dyDescent="0.15">
      <c r="B72" s="21" t="s">
        <v>59</v>
      </c>
      <c r="C72" s="22">
        <v>45391833.310000002</v>
      </c>
      <c r="D72" s="22">
        <v>9134770.3200000003</v>
      </c>
      <c r="E72" s="22">
        <v>1212847.3500000001</v>
      </c>
      <c r="F72" s="22">
        <v>0</v>
      </c>
      <c r="G72" s="23">
        <f>SUM(D72:F72)</f>
        <v>10347617.67</v>
      </c>
      <c r="H72" s="22">
        <v>0</v>
      </c>
      <c r="I72" s="22">
        <v>0</v>
      </c>
      <c r="J72" s="22">
        <v>-74062.96000000005</v>
      </c>
      <c r="K72" s="22">
        <v>0</v>
      </c>
      <c r="L72" s="22">
        <f>C72-D72+H72+I72+J72-K72</f>
        <v>36183000.030000001</v>
      </c>
    </row>
    <row r="73" spans="2:12" x14ac:dyDescent="0.15">
      <c r="B73" s="21"/>
      <c r="C73" s="23"/>
      <c r="D73" s="22"/>
      <c r="E73" s="22"/>
      <c r="F73" s="22"/>
      <c r="G73" s="23"/>
      <c r="H73" s="22"/>
      <c r="I73" s="22"/>
      <c r="J73" s="22"/>
      <c r="K73" s="22"/>
      <c r="L73" s="23"/>
    </row>
    <row r="74" spans="2:12" x14ac:dyDescent="0.15">
      <c r="B74" s="19" t="s">
        <v>49</v>
      </c>
      <c r="C74" s="20">
        <f>SUM(C75:C76)</f>
        <v>188666666.72</v>
      </c>
      <c r="D74" s="20">
        <f t="shared" ref="D74:L74" si="18">SUM(D75:D76)</f>
        <v>12916666.65</v>
      </c>
      <c r="E74" s="20">
        <f t="shared" si="18"/>
        <v>2508252.31</v>
      </c>
      <c r="F74" s="20">
        <f t="shared" si="18"/>
        <v>0</v>
      </c>
      <c r="G74" s="20">
        <f t="shared" si="18"/>
        <v>15424918.960000001</v>
      </c>
      <c r="H74" s="20">
        <f t="shared" si="18"/>
        <v>0</v>
      </c>
      <c r="I74" s="20">
        <f t="shared" si="18"/>
        <v>0</v>
      </c>
      <c r="J74" s="20">
        <f t="shared" si="18"/>
        <v>0</v>
      </c>
      <c r="K74" s="20">
        <f t="shared" si="18"/>
        <v>0</v>
      </c>
      <c r="L74" s="20">
        <f t="shared" si="18"/>
        <v>175750000.06999999</v>
      </c>
    </row>
    <row r="75" spans="2:12" ht="13.5" x14ac:dyDescent="0.15">
      <c r="B75" s="27" t="s">
        <v>50</v>
      </c>
      <c r="C75" s="22">
        <v>22000000</v>
      </c>
      <c r="D75" s="22">
        <v>2500000</v>
      </c>
      <c r="E75" s="22">
        <v>278515.36</v>
      </c>
      <c r="F75" s="22">
        <v>0</v>
      </c>
      <c r="G75" s="23">
        <f t="shared" ref="G75:G76" si="19">SUM(D75:F75)</f>
        <v>2778515.36</v>
      </c>
      <c r="H75" s="22">
        <v>0</v>
      </c>
      <c r="I75" s="22">
        <v>0</v>
      </c>
      <c r="J75" s="22">
        <v>0</v>
      </c>
      <c r="K75" s="22">
        <v>0</v>
      </c>
      <c r="L75" s="22">
        <f t="shared" ref="L75:L76" si="20">C75-D75+H75+I75+J75-K75</f>
        <v>19500000</v>
      </c>
    </row>
    <row r="76" spans="2:12" ht="13.5" x14ac:dyDescent="0.15">
      <c r="B76" s="27" t="s">
        <v>51</v>
      </c>
      <c r="C76" s="22">
        <v>166666666.72</v>
      </c>
      <c r="D76" s="22">
        <v>10416666.65</v>
      </c>
      <c r="E76" s="22">
        <v>2229736.9500000002</v>
      </c>
      <c r="F76" s="22">
        <v>0</v>
      </c>
      <c r="G76" s="23">
        <f t="shared" si="19"/>
        <v>12646403.600000001</v>
      </c>
      <c r="H76" s="22">
        <v>0</v>
      </c>
      <c r="I76" s="22">
        <v>0</v>
      </c>
      <c r="J76" s="22">
        <v>0</v>
      </c>
      <c r="K76" s="22">
        <v>0</v>
      </c>
      <c r="L76" s="22">
        <f t="shared" si="20"/>
        <v>156250000.06999999</v>
      </c>
    </row>
    <row r="77" spans="2:12" x14ac:dyDescent="0.15">
      <c r="B77" s="21"/>
      <c r="C77" s="23"/>
      <c r="D77" s="22"/>
      <c r="E77" s="22"/>
      <c r="F77" s="22"/>
      <c r="G77" s="23"/>
      <c r="H77" s="22"/>
      <c r="I77" s="22"/>
      <c r="J77" s="22"/>
      <c r="K77" s="22"/>
      <c r="L77" s="23"/>
    </row>
    <row r="78" spans="2:12" x14ac:dyDescent="0.15">
      <c r="B78" s="25" t="s">
        <v>40</v>
      </c>
      <c r="C78" s="20">
        <f>SUM(C79:C80)</f>
        <v>494047619.04999995</v>
      </c>
      <c r="D78" s="20">
        <f t="shared" ref="D78:L78" si="21">SUM(D79:D80)</f>
        <v>29761904.75</v>
      </c>
      <c r="E78" s="20">
        <f t="shared" si="21"/>
        <v>6003054.2200000007</v>
      </c>
      <c r="F78" s="20">
        <f t="shared" si="21"/>
        <v>0</v>
      </c>
      <c r="G78" s="20">
        <f t="shared" si="21"/>
        <v>35764958.969999999</v>
      </c>
      <c r="H78" s="20">
        <f t="shared" si="21"/>
        <v>0</v>
      </c>
      <c r="I78" s="20">
        <f t="shared" si="21"/>
        <v>0</v>
      </c>
      <c r="J78" s="20">
        <f t="shared" si="21"/>
        <v>0</v>
      </c>
      <c r="K78" s="20">
        <f t="shared" si="21"/>
        <v>0</v>
      </c>
      <c r="L78" s="20">
        <f t="shared" si="21"/>
        <v>464285714.29999995</v>
      </c>
    </row>
    <row r="79" spans="2:12" x14ac:dyDescent="0.15">
      <c r="B79" s="21" t="s">
        <v>58</v>
      </c>
      <c r="C79" s="22">
        <v>494047619.04999995</v>
      </c>
      <c r="D79" s="22">
        <v>29761904.75</v>
      </c>
      <c r="E79" s="22">
        <v>6003054.2200000007</v>
      </c>
      <c r="F79" s="22">
        <v>0</v>
      </c>
      <c r="G79" s="23">
        <f>SUM(D79:F79)</f>
        <v>35764958.969999999</v>
      </c>
      <c r="H79" s="22">
        <v>0</v>
      </c>
      <c r="I79" s="22">
        <v>0</v>
      </c>
      <c r="J79" s="22">
        <v>0</v>
      </c>
      <c r="K79" s="22">
        <v>0</v>
      </c>
      <c r="L79" s="22">
        <f>C79-D79+H79+I79+J79-K79</f>
        <v>464285714.29999995</v>
      </c>
    </row>
    <row r="80" spans="2:12" x14ac:dyDescent="0.15">
      <c r="B80" s="21"/>
      <c r="C80" s="23"/>
      <c r="D80" s="23"/>
      <c r="E80" s="23"/>
      <c r="F80" s="23"/>
      <c r="G80" s="23"/>
      <c r="H80" s="23"/>
      <c r="I80" s="23"/>
      <c r="J80" s="23"/>
      <c r="K80" s="23"/>
      <c r="L80" s="23"/>
    </row>
    <row r="81" spans="2:12" x14ac:dyDescent="0.15">
      <c r="B81" s="19" t="s">
        <v>41</v>
      </c>
      <c r="C81" s="20">
        <f t="shared" ref="C81:L81" si="22">SUM(C82:C84)</f>
        <v>101843032.59</v>
      </c>
      <c r="D81" s="20">
        <f t="shared" si="22"/>
        <v>1809850.4999999998</v>
      </c>
      <c r="E81" s="20">
        <f t="shared" si="22"/>
        <v>840640.19</v>
      </c>
      <c r="F81" s="20">
        <f t="shared" si="22"/>
        <v>0</v>
      </c>
      <c r="G81" s="26">
        <f t="shared" si="22"/>
        <v>2650490.6899999995</v>
      </c>
      <c r="H81" s="20">
        <f t="shared" si="22"/>
        <v>-138467.76000000007</v>
      </c>
      <c r="I81" s="20">
        <f t="shared" si="22"/>
        <v>0</v>
      </c>
      <c r="J81" s="20">
        <f t="shared" si="22"/>
        <v>0</v>
      </c>
      <c r="K81" s="20">
        <f t="shared" si="22"/>
        <v>0</v>
      </c>
      <c r="L81" s="20">
        <f t="shared" si="22"/>
        <v>99894714.329999998</v>
      </c>
    </row>
    <row r="82" spans="2:12" ht="13.5" x14ac:dyDescent="0.15">
      <c r="B82" s="27" t="s">
        <v>52</v>
      </c>
      <c r="C82" s="22">
        <v>48275793.399999999</v>
      </c>
      <c r="D82" s="28">
        <v>731255.39999999991</v>
      </c>
      <c r="E82" s="28">
        <v>142034.18</v>
      </c>
      <c r="F82" s="28">
        <v>0</v>
      </c>
      <c r="G82" s="23">
        <f t="shared" ref="G82:G83" si="23">SUM(D82:F82)</f>
        <v>873289.57999999984</v>
      </c>
      <c r="H82" s="28">
        <v>254335.01</v>
      </c>
      <c r="I82" s="28">
        <v>0</v>
      </c>
      <c r="J82" s="28">
        <v>0</v>
      </c>
      <c r="K82" s="28">
        <v>0</v>
      </c>
      <c r="L82" s="28">
        <f t="shared" ref="L82:L83" si="24">C82-D82+H82+I82+J82-K82</f>
        <v>47798873.009999998</v>
      </c>
    </row>
    <row r="83" spans="2:12" x14ac:dyDescent="0.15">
      <c r="B83" s="21" t="s">
        <v>43</v>
      </c>
      <c r="C83" s="28">
        <v>53567239.190000005</v>
      </c>
      <c r="D83" s="28">
        <v>1078595.0999999999</v>
      </c>
      <c r="E83" s="28">
        <v>698606.01</v>
      </c>
      <c r="F83" s="28">
        <v>0</v>
      </c>
      <c r="G83" s="23">
        <f t="shared" si="23"/>
        <v>1777201.1099999999</v>
      </c>
      <c r="H83" s="28">
        <v>-392802.77000000008</v>
      </c>
      <c r="I83" s="28">
        <v>0</v>
      </c>
      <c r="J83" s="28">
        <v>0</v>
      </c>
      <c r="K83" s="28">
        <v>0</v>
      </c>
      <c r="L83" s="28">
        <f t="shared" si="24"/>
        <v>52095841.32</v>
      </c>
    </row>
    <row r="84" spans="2:12" x14ac:dyDescent="0.15">
      <c r="B84" s="27"/>
      <c r="C84" s="28">
        <v>0</v>
      </c>
      <c r="D84" s="28">
        <v>0</v>
      </c>
      <c r="E84" s="28">
        <v>0</v>
      </c>
      <c r="F84" s="28">
        <v>0</v>
      </c>
      <c r="G84" s="23">
        <v>0</v>
      </c>
      <c r="H84" s="28">
        <v>0</v>
      </c>
      <c r="I84" s="28">
        <v>0</v>
      </c>
      <c r="J84" s="28">
        <v>0</v>
      </c>
      <c r="K84" s="28">
        <v>0</v>
      </c>
      <c r="L84" s="22">
        <v>0</v>
      </c>
    </row>
    <row r="85" spans="2:12" x14ac:dyDescent="0.15">
      <c r="B85" s="21"/>
      <c r="C85" s="28"/>
      <c r="D85" s="28"/>
      <c r="E85" s="28"/>
      <c r="F85" s="28"/>
      <c r="G85" s="23"/>
      <c r="H85" s="28"/>
      <c r="I85" s="28"/>
      <c r="J85" s="28"/>
      <c r="K85" s="28"/>
      <c r="L85" s="28"/>
    </row>
    <row r="86" spans="2:12" x14ac:dyDescent="0.15">
      <c r="B86" s="19" t="s">
        <v>44</v>
      </c>
      <c r="C86" s="29">
        <f t="shared" ref="C86:L86" si="25">C88</f>
        <v>471519895.71000004</v>
      </c>
      <c r="D86" s="29">
        <f t="shared" si="25"/>
        <v>27076708.870000001</v>
      </c>
      <c r="E86" s="29">
        <f t="shared" si="25"/>
        <v>1465006.65</v>
      </c>
      <c r="F86" s="29">
        <f>F88</f>
        <v>1013565.49</v>
      </c>
      <c r="G86" s="29">
        <f t="shared" si="25"/>
        <v>29555281.010000002</v>
      </c>
      <c r="H86" s="29">
        <f t="shared" si="25"/>
        <v>3747791.2800000007</v>
      </c>
      <c r="I86" s="29">
        <f t="shared" si="25"/>
        <v>0</v>
      </c>
      <c r="J86" s="29">
        <f t="shared" si="25"/>
        <v>0</v>
      </c>
      <c r="K86" s="29">
        <f t="shared" si="25"/>
        <v>0</v>
      </c>
      <c r="L86" s="29">
        <f t="shared" si="25"/>
        <v>448190978.12</v>
      </c>
    </row>
    <row r="87" spans="2:12" x14ac:dyDescent="0.15">
      <c r="B87" s="19"/>
      <c r="C87" s="29"/>
      <c r="D87" s="29"/>
      <c r="E87" s="29"/>
      <c r="F87" s="29"/>
      <c r="G87" s="29"/>
      <c r="H87" s="29"/>
      <c r="I87" s="29"/>
      <c r="J87" s="29"/>
      <c r="K87" s="29"/>
      <c r="L87" s="29"/>
    </row>
    <row r="88" spans="2:12" x14ac:dyDescent="0.15">
      <c r="B88" s="19" t="s">
        <v>45</v>
      </c>
      <c r="C88" s="20">
        <f t="shared" ref="C88:L88" si="26">SUM(C89:C91)</f>
        <v>471519895.71000004</v>
      </c>
      <c r="D88" s="20">
        <f t="shared" si="26"/>
        <v>27076708.870000001</v>
      </c>
      <c r="E88" s="20">
        <f t="shared" si="26"/>
        <v>1465006.65</v>
      </c>
      <c r="F88" s="20">
        <f t="shared" si="26"/>
        <v>1013565.49</v>
      </c>
      <c r="G88" s="29">
        <f t="shared" si="26"/>
        <v>29555281.010000002</v>
      </c>
      <c r="H88" s="20">
        <f t="shared" si="26"/>
        <v>3747791.2800000007</v>
      </c>
      <c r="I88" s="20">
        <f t="shared" si="26"/>
        <v>0</v>
      </c>
      <c r="J88" s="20">
        <f t="shared" si="26"/>
        <v>0</v>
      </c>
      <c r="K88" s="20">
        <f t="shared" si="26"/>
        <v>0</v>
      </c>
      <c r="L88" s="20">
        <f t="shared" si="26"/>
        <v>448190978.12</v>
      </c>
    </row>
    <row r="89" spans="2:12" x14ac:dyDescent="0.15">
      <c r="B89" s="21" t="s">
        <v>46</v>
      </c>
      <c r="C89" s="22">
        <v>52739705.380000003</v>
      </c>
      <c r="D89" s="22">
        <v>27076708.870000001</v>
      </c>
      <c r="E89" s="22">
        <v>561239.63</v>
      </c>
      <c r="F89" s="22">
        <v>0</v>
      </c>
      <c r="G89" s="23">
        <f t="shared" ref="G89:G91" si="27">SUM(D89:F89)</f>
        <v>27637948.5</v>
      </c>
      <c r="H89" s="22">
        <v>886995.64</v>
      </c>
      <c r="I89" s="22">
        <v>0</v>
      </c>
      <c r="J89" s="22">
        <v>0</v>
      </c>
      <c r="K89" s="22">
        <v>0</v>
      </c>
      <c r="L89" s="22">
        <f t="shared" ref="L89:L91" si="28">C89-D89+H89+I89+J89-K89</f>
        <v>26549992.150000002</v>
      </c>
    </row>
    <row r="90" spans="2:12" x14ac:dyDescent="0.15">
      <c r="B90" s="21" t="s">
        <v>47</v>
      </c>
      <c r="C90" s="22">
        <v>248909279.62</v>
      </c>
      <c r="D90" s="22">
        <v>0</v>
      </c>
      <c r="E90" s="22">
        <v>0</v>
      </c>
      <c r="F90" s="22">
        <v>0</v>
      </c>
      <c r="G90" s="23">
        <f t="shared" si="27"/>
        <v>0</v>
      </c>
      <c r="H90" s="22">
        <v>1700363.58</v>
      </c>
      <c r="I90" s="22">
        <v>0</v>
      </c>
      <c r="J90" s="22">
        <v>0</v>
      </c>
      <c r="K90" s="22">
        <v>0</v>
      </c>
      <c r="L90" s="22">
        <f t="shared" si="28"/>
        <v>250609643.20000002</v>
      </c>
    </row>
    <row r="91" spans="2:12" ht="13.5" thickBot="1" x14ac:dyDescent="0.2">
      <c r="B91" s="21" t="s">
        <v>57</v>
      </c>
      <c r="C91" s="22">
        <v>169870910.71000001</v>
      </c>
      <c r="D91" s="22">
        <v>0</v>
      </c>
      <c r="E91" s="22">
        <v>903767.02</v>
      </c>
      <c r="F91" s="22">
        <v>1013565.49</v>
      </c>
      <c r="G91" s="22">
        <f t="shared" si="27"/>
        <v>1917332.51</v>
      </c>
      <c r="H91" s="22">
        <v>1160432.0600000005</v>
      </c>
      <c r="I91" s="22">
        <v>0</v>
      </c>
      <c r="J91" s="22">
        <v>0</v>
      </c>
      <c r="K91" s="22">
        <v>0</v>
      </c>
      <c r="L91" s="22">
        <f t="shared" si="28"/>
        <v>171031342.77000001</v>
      </c>
    </row>
    <row r="92" spans="2:12" ht="13.5" thickBot="1" x14ac:dyDescent="0.2">
      <c r="B92" s="30" t="s">
        <v>11</v>
      </c>
      <c r="C92" s="31">
        <f>C58+C86</f>
        <v>27818160596.489998</v>
      </c>
      <c r="D92" s="31">
        <f>D58+D86</f>
        <v>779281851.64999998</v>
      </c>
      <c r="E92" s="31">
        <f>E58+E86</f>
        <v>325096647.85000008</v>
      </c>
      <c r="F92" s="31">
        <f>F58+F86</f>
        <v>2097020.71</v>
      </c>
      <c r="G92" s="31">
        <f>G86+G58</f>
        <v>1106475520.2099998</v>
      </c>
      <c r="H92" s="31">
        <f>H86+H58</f>
        <v>-99166602.550000012</v>
      </c>
      <c r="I92" s="31">
        <f>I86+I58</f>
        <v>806280.25999999978</v>
      </c>
      <c r="J92" s="31">
        <f>J86+J58</f>
        <v>10303723.65</v>
      </c>
      <c r="K92" s="31">
        <f>K86+K58</f>
        <v>6623054.8399999999</v>
      </c>
      <c r="L92" s="31">
        <f>L58+L86</f>
        <v>26944199091.359997</v>
      </c>
    </row>
    <row r="93" spans="2:12" ht="12.75" customHeight="1" x14ac:dyDescent="0.15">
      <c r="B93" s="45" t="s">
        <v>53</v>
      </c>
      <c r="C93" s="45"/>
      <c r="D93" s="45"/>
      <c r="E93" s="45"/>
      <c r="F93" s="45"/>
      <c r="G93" s="45"/>
      <c r="H93" s="45"/>
      <c r="I93" s="45"/>
      <c r="J93" s="45"/>
      <c r="K93" s="45"/>
      <c r="L93" s="45"/>
    </row>
    <row r="94" spans="2:12" ht="12.75" customHeight="1" x14ac:dyDescent="0.15">
      <c r="B94" s="45" t="s">
        <v>54</v>
      </c>
      <c r="C94" s="45"/>
      <c r="D94" s="45"/>
      <c r="E94" s="45"/>
      <c r="F94" s="45"/>
      <c r="G94" s="45"/>
      <c r="H94" s="45"/>
      <c r="I94" s="45"/>
      <c r="J94" s="45"/>
      <c r="K94" s="45"/>
      <c r="L94" s="45"/>
    </row>
    <row r="95" spans="2:12" ht="12.75" customHeight="1" x14ac:dyDescent="0.15">
      <c r="B95" s="45" t="s">
        <v>55</v>
      </c>
      <c r="C95" s="45"/>
      <c r="D95" s="45"/>
      <c r="E95" s="45"/>
      <c r="F95" s="45"/>
      <c r="G95" s="45"/>
      <c r="H95" s="45"/>
      <c r="I95" s="45"/>
      <c r="J95" s="45"/>
      <c r="K95" s="45"/>
      <c r="L95" s="45"/>
    </row>
    <row r="96" spans="2:12" ht="12.75" customHeight="1" x14ac:dyDescent="0.15">
      <c r="B96" s="45" t="s">
        <v>56</v>
      </c>
      <c r="C96" s="45"/>
      <c r="D96" s="45"/>
      <c r="E96" s="45"/>
      <c r="F96" s="45"/>
      <c r="G96" s="45"/>
      <c r="H96" s="45"/>
      <c r="I96" s="45"/>
      <c r="J96" s="45"/>
      <c r="K96" s="45"/>
      <c r="L96" s="45"/>
    </row>
    <row r="97" spans="1:12" s="37" customFormat="1" ht="24" customHeight="1" x14ac:dyDescent="0.15"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</row>
    <row r="98" spans="1:12" s="37" customFormat="1" x14ac:dyDescent="0.2">
      <c r="A98" s="38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</row>
    <row r="99" spans="1:12" x14ac:dyDescent="0.2">
      <c r="A99" s="34"/>
      <c r="B99" s="36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1:12" s="41" customFormat="1" x14ac:dyDescent="0.2">
      <c r="A100" s="39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</row>
    <row r="101" spans="1:12" x14ac:dyDescent="0.15"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2" x14ac:dyDescent="0.15">
      <c r="D102" s="24"/>
      <c r="E102" s="24"/>
      <c r="F102" s="24"/>
      <c r="G102" s="24"/>
      <c r="H102" s="24"/>
      <c r="I102" s="24"/>
      <c r="J102" s="24"/>
      <c r="K102" s="24"/>
    </row>
    <row r="103" spans="1:12" x14ac:dyDescent="0.15">
      <c r="C103" s="24"/>
      <c r="D103" s="24"/>
      <c r="E103" s="24"/>
      <c r="F103" s="24"/>
      <c r="G103" s="24"/>
      <c r="H103" s="24"/>
      <c r="I103" s="33"/>
      <c r="J103" s="24"/>
      <c r="K103" s="24"/>
      <c r="L103" s="24"/>
    </row>
  </sheetData>
  <mergeCells count="20">
    <mergeCell ref="B2:L2"/>
    <mergeCell ref="B6:B9"/>
    <mergeCell ref="C6:C7"/>
    <mergeCell ref="D6:G7"/>
    <mergeCell ref="H6:K6"/>
    <mergeCell ref="L6:L7"/>
    <mergeCell ref="H7:J7"/>
    <mergeCell ref="B49:L49"/>
    <mergeCell ref="B53:B56"/>
    <mergeCell ref="C53:C54"/>
    <mergeCell ref="D53:G54"/>
    <mergeCell ref="H53:K53"/>
    <mergeCell ref="L53:L54"/>
    <mergeCell ref="H54:J54"/>
    <mergeCell ref="B93:L93"/>
    <mergeCell ref="B94:L94"/>
    <mergeCell ref="B95:L95"/>
    <mergeCell ref="B97:L97"/>
    <mergeCell ref="B98:L98"/>
    <mergeCell ref="B96:L96"/>
  </mergeCells>
  <conditionalFormatting sqref="C12:L13 I46 J45:L46 C33:I34 C18:K18 C14:I17 C38:I40 C19:L26 C41 C45:H46 C44 C36:K36 L35:L36 C42:L43 C83:L83 C86:L90">
    <cfRule type="cellIs" dxfId="52" priority="54" operator="lessThan">
      <formula>0</formula>
    </cfRule>
  </conditionalFormatting>
  <conditionalFormatting sqref="I45">
    <cfRule type="cellIs" dxfId="51" priority="53" operator="lessThan">
      <formula>0</formula>
    </cfRule>
  </conditionalFormatting>
  <conditionalFormatting sqref="C35:I35">
    <cfRule type="cellIs" dxfId="50" priority="52" operator="lessThan">
      <formula>0</formula>
    </cfRule>
  </conditionalFormatting>
  <conditionalFormatting sqref="J35:K35">
    <cfRule type="cellIs" dxfId="49" priority="50" operator="lessThan">
      <formula>0</formula>
    </cfRule>
  </conditionalFormatting>
  <conditionalFormatting sqref="J33:L34 L18 J14:L17 J38:L40">
    <cfRule type="cellIs" dxfId="48" priority="51" operator="lessThan">
      <formula>0</formula>
    </cfRule>
  </conditionalFormatting>
  <conditionalFormatting sqref="C28:C29 E28:I29">
    <cfRule type="cellIs" dxfId="47" priority="49" operator="lessThan">
      <formula>0</formula>
    </cfRule>
  </conditionalFormatting>
  <conditionalFormatting sqref="J28:K29">
    <cfRule type="cellIs" dxfId="46" priority="48" operator="lessThan">
      <formula>0</formula>
    </cfRule>
  </conditionalFormatting>
  <conditionalFormatting sqref="C27:I27">
    <cfRule type="cellIs" dxfId="45" priority="47" operator="lessThan">
      <formula>0</formula>
    </cfRule>
  </conditionalFormatting>
  <conditionalFormatting sqref="J27:L27">
    <cfRule type="cellIs" dxfId="44" priority="46" operator="lessThan">
      <formula>0</formula>
    </cfRule>
  </conditionalFormatting>
  <conditionalFormatting sqref="C11:L11">
    <cfRule type="cellIs" dxfId="43" priority="45" operator="lessThan">
      <formula>0</formula>
    </cfRule>
  </conditionalFormatting>
  <conditionalFormatting sqref="C11">
    <cfRule type="cellIs" dxfId="42" priority="44" operator="lessThan">
      <formula>0</formula>
    </cfRule>
  </conditionalFormatting>
  <conditionalFormatting sqref="D28:D29">
    <cfRule type="cellIs" dxfId="41" priority="43" operator="lessThan">
      <formula>0</formula>
    </cfRule>
  </conditionalFormatting>
  <conditionalFormatting sqref="L28:L29">
    <cfRule type="cellIs" dxfId="40" priority="42" operator="lessThan">
      <formula>0</formula>
    </cfRule>
  </conditionalFormatting>
  <conditionalFormatting sqref="C37">
    <cfRule type="cellIs" dxfId="39" priority="41" operator="lessThan">
      <formula>0</formula>
    </cfRule>
  </conditionalFormatting>
  <conditionalFormatting sqref="E37:I37">
    <cfRule type="cellIs" dxfId="38" priority="40" operator="lessThan">
      <formula>0</formula>
    </cfRule>
  </conditionalFormatting>
  <conditionalFormatting sqref="D37">
    <cfRule type="cellIs" dxfId="37" priority="39" operator="lessThan">
      <formula>0</formula>
    </cfRule>
  </conditionalFormatting>
  <conditionalFormatting sqref="J37:K37">
    <cfRule type="cellIs" dxfId="36" priority="38" operator="lessThan">
      <formula>0</formula>
    </cfRule>
  </conditionalFormatting>
  <conditionalFormatting sqref="L37">
    <cfRule type="cellIs" dxfId="35" priority="37" operator="lessThan">
      <formula>0</formula>
    </cfRule>
  </conditionalFormatting>
  <conditionalFormatting sqref="C30:I30">
    <cfRule type="cellIs" dxfId="34" priority="36" operator="lessThan">
      <formula>0</formula>
    </cfRule>
  </conditionalFormatting>
  <conditionalFormatting sqref="J30:L30">
    <cfRule type="cellIs" dxfId="33" priority="35" operator="lessThan">
      <formula>0</formula>
    </cfRule>
  </conditionalFormatting>
  <conditionalFormatting sqref="C31:I31">
    <cfRule type="cellIs" dxfId="32" priority="34" operator="lessThan">
      <formula>0</formula>
    </cfRule>
  </conditionalFormatting>
  <conditionalFormatting sqref="J31:L31">
    <cfRule type="cellIs" dxfId="31" priority="33" operator="lessThan">
      <formula>0</formula>
    </cfRule>
  </conditionalFormatting>
  <conditionalFormatting sqref="D32">
    <cfRule type="cellIs" dxfId="30" priority="30" operator="lessThan">
      <formula>0</formula>
    </cfRule>
  </conditionalFormatting>
  <conditionalFormatting sqref="L32">
    <cfRule type="cellIs" dxfId="29" priority="29" operator="lessThan">
      <formula>0</formula>
    </cfRule>
  </conditionalFormatting>
  <conditionalFormatting sqref="C32 E32:I32">
    <cfRule type="cellIs" dxfId="28" priority="32" operator="lessThan">
      <formula>0</formula>
    </cfRule>
  </conditionalFormatting>
  <conditionalFormatting sqref="J32:K32">
    <cfRule type="cellIs" dxfId="27" priority="31" operator="lessThan">
      <formula>0</formula>
    </cfRule>
  </conditionalFormatting>
  <conditionalFormatting sqref="D41:L41">
    <cfRule type="cellIs" dxfId="26" priority="28" operator="lessThan">
      <formula>0</formula>
    </cfRule>
  </conditionalFormatting>
  <conditionalFormatting sqref="H60:K65">
    <cfRule type="cellIs" dxfId="25" priority="24" operator="lessThan">
      <formula>0</formula>
    </cfRule>
  </conditionalFormatting>
  <conditionalFormatting sqref="C74:G74 C75:I76 C80:I80">
    <cfRule type="cellIs" dxfId="24" priority="22" operator="lessThan">
      <formula>0</formula>
    </cfRule>
  </conditionalFormatting>
  <conditionalFormatting sqref="H66:L69">
    <cfRule type="cellIs" dxfId="23" priority="23" operator="lessThan">
      <formula>0</formula>
    </cfRule>
  </conditionalFormatting>
  <conditionalFormatting sqref="J75:L76 L74 J80:L80">
    <cfRule type="cellIs" dxfId="22" priority="21" operator="lessThan">
      <formula>0</formula>
    </cfRule>
  </conditionalFormatting>
  <conditionalFormatting sqref="J74:K74">
    <cfRule type="cellIs" dxfId="21" priority="19" operator="lessThan">
      <formula>0</formula>
    </cfRule>
  </conditionalFormatting>
  <conditionalFormatting sqref="C81:I81 C85:I85 C84">
    <cfRule type="cellIs" dxfId="20" priority="18" operator="lessThan">
      <formula>0</formula>
    </cfRule>
  </conditionalFormatting>
  <conditionalFormatting sqref="H74:I74">
    <cfRule type="cellIs" dxfId="19" priority="20" operator="lessThan">
      <formula>0</formula>
    </cfRule>
  </conditionalFormatting>
  <conditionalFormatting sqref="E84:I84">
    <cfRule type="cellIs" dxfId="18" priority="13" operator="lessThan">
      <formula>0</formula>
    </cfRule>
  </conditionalFormatting>
  <conditionalFormatting sqref="D82:I82">
    <cfRule type="cellIs" dxfId="17" priority="17" operator="lessThan">
      <formula>0</formula>
    </cfRule>
  </conditionalFormatting>
  <conditionalFormatting sqref="J85:L85 J81:L81">
    <cfRule type="cellIs" dxfId="16" priority="16" operator="lessThan">
      <formula>0</formula>
    </cfRule>
  </conditionalFormatting>
  <conditionalFormatting sqref="C82">
    <cfRule type="cellIs" dxfId="15" priority="14" operator="lessThan">
      <formula>0</formula>
    </cfRule>
  </conditionalFormatting>
  <conditionalFormatting sqref="J82:L82">
    <cfRule type="cellIs" dxfId="14" priority="15" operator="lessThan">
      <formula>0</formula>
    </cfRule>
  </conditionalFormatting>
  <conditionalFormatting sqref="D84">
    <cfRule type="cellIs" dxfId="13" priority="12" operator="lessThan">
      <formula>0</formula>
    </cfRule>
  </conditionalFormatting>
  <conditionalFormatting sqref="J84:K84">
    <cfRule type="cellIs" dxfId="12" priority="11" operator="lessThan">
      <formula>0</formula>
    </cfRule>
  </conditionalFormatting>
  <conditionalFormatting sqref="L84">
    <cfRule type="cellIs" dxfId="11" priority="10" operator="lessThan">
      <formula>0</formula>
    </cfRule>
  </conditionalFormatting>
  <conditionalFormatting sqref="C77:G77">
    <cfRule type="cellIs" dxfId="10" priority="9" operator="lessThan">
      <formula>0</formula>
    </cfRule>
  </conditionalFormatting>
  <conditionalFormatting sqref="L77">
    <cfRule type="cellIs" dxfId="9" priority="8" operator="lessThan">
      <formula>0</formula>
    </cfRule>
  </conditionalFormatting>
  <conditionalFormatting sqref="H77:K77">
    <cfRule type="cellIs" dxfId="8" priority="7" operator="lessThan">
      <formula>0</formula>
    </cfRule>
  </conditionalFormatting>
  <conditionalFormatting sqref="C78:G78 C79:I79">
    <cfRule type="cellIs" dxfId="7" priority="6" operator="lessThan">
      <formula>0</formula>
    </cfRule>
  </conditionalFormatting>
  <conditionalFormatting sqref="J79:L79 L78">
    <cfRule type="cellIs" dxfId="6" priority="5" operator="lessThan">
      <formula>0</formula>
    </cfRule>
  </conditionalFormatting>
  <conditionalFormatting sqref="J78:K78">
    <cfRule type="cellIs" dxfId="5" priority="3" operator="lessThan">
      <formula>0</formula>
    </cfRule>
  </conditionalFormatting>
  <conditionalFormatting sqref="H78:I78">
    <cfRule type="cellIs" dxfId="4" priority="4" operator="lessThan">
      <formula>0</formula>
    </cfRule>
  </conditionalFormatting>
  <conditionalFormatting sqref="I91">
    <cfRule type="cellIs" dxfId="3" priority="25" operator="lessThan">
      <formula>0</formula>
    </cfRule>
  </conditionalFormatting>
  <conditionalFormatting sqref="I92 J91:L92 C91:H92 C58:L59 C60:G73 L60:L73 H70:K73">
    <cfRule type="cellIs" dxfId="2" priority="26" operator="lessThan">
      <formula>0</formula>
    </cfRule>
  </conditionalFormatting>
  <conditionalFormatting sqref="D44:I44">
    <cfRule type="cellIs" dxfId="1" priority="2" operator="lessThan">
      <formula>0</formula>
    </cfRule>
  </conditionalFormatting>
  <conditionalFormatting sqref="J44:L44">
    <cfRule type="cellIs" dxfId="0" priority="1" operator="lessThan">
      <formula>0</formula>
    </cfRule>
  </conditionalFormatting>
  <printOptions horizontalCentered="1"/>
  <pageMargins left="0.11811023622047245" right="0.11811023622047245" top="0.39370078740157483" bottom="0.39370078740157483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Rl.05</vt:lpstr>
      <vt:lpstr>Rl.05!Area_de_impressao</vt:lpstr>
    </vt:vector>
  </TitlesOfParts>
  <Company>Secretaria Municipal da Fazenda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Cleber Tavares De Souza</dc:creator>
  <cp:lastModifiedBy>Cleber Tavares De Souza</cp:lastModifiedBy>
  <cp:lastPrinted>2021-06-03T11:43:59Z</cp:lastPrinted>
  <dcterms:created xsi:type="dcterms:W3CDTF">2021-06-03T11:13:48Z</dcterms:created>
  <dcterms:modified xsi:type="dcterms:W3CDTF">2021-08-23T15:15:32Z</dcterms:modified>
</cp:coreProperties>
</file>