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worksheets/sheet19.xml" ContentType="application/vnd.openxmlformats-officedocument.spreadsheetml.worksheet+xml"/>
  <Override PartName="/xl/drawings/drawing28.xml" ContentType="application/vnd.openxmlformats-officedocument.drawing+xml"/>
  <Override PartName="/xl/worksheets/sheet2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920" windowHeight="10890" tabRatio="884" firstSheet="11" activeTab="0"/>
  </bookViews>
  <sheets>
    <sheet name="Texto" sheetId="1" r:id="rId1"/>
    <sheet name="Canais atendimento" sheetId="2" r:id="rId2"/>
    <sheet name="Protocolos" sheetId="3" r:id="rId3"/>
    <sheet name="ASSUNTOS" sheetId="4" r:id="rId4"/>
    <sheet name="10 ASSUNTOS + demandados 2019" sheetId="5" r:id="rId5"/>
    <sheet name="Assuntos-variação 10 mais 2019" sheetId="6" r:id="rId6"/>
    <sheet name="ASSUNTOS 10+ últimos 3 meses" sheetId="7" r:id="rId7"/>
    <sheet name="10 ASSUNTOS + demandados NOV 19" sheetId="8" r:id="rId8"/>
    <sheet name="UNIDADES" sheetId="9" r:id="rId9"/>
    <sheet name="10 UNIDADES + demandadas 2019" sheetId="10" r:id="rId10"/>
    <sheet name="Unidades -variação 10 mais 2019" sheetId="11" r:id="rId11"/>
    <sheet name="UNIDADES - 10+ últimos 3 meses" sheetId="12" r:id="rId12"/>
    <sheet name="10 UNIDADES + demandadas NOV 19" sheetId="13" r:id="rId13"/>
    <sheet name="Planilha1" sheetId="14" state="hidden" r:id="rId14"/>
    <sheet name="Subprefeituras 2019" sheetId="15" r:id="rId15"/>
    <sheet name="10 SUB's + demandadas 2019" sheetId="16" r:id="rId16"/>
    <sheet name="Subs -Variação 10 mais 2019" sheetId="17" r:id="rId17"/>
    <sheet name="Ranking subprefeituras NOV 19" sheetId="18" r:id="rId18"/>
    <sheet name="Denúncias 2019" sheetId="19" r:id="rId19"/>
    <sheet name="e-SIC" sheetId="20" r:id="rId20"/>
  </sheets>
  <definedNames>
    <definedName name="_GoBack" localSheetId="0">'Texto'!$F$43</definedName>
  </definedNames>
  <calcPr fullCalcOnLoad="1"/>
</workbook>
</file>

<file path=xl/sharedStrings.xml><?xml version="1.0" encoding="utf-8"?>
<sst xmlns="http://schemas.openxmlformats.org/spreadsheetml/2006/main" count="1143" uniqueCount="546">
  <si>
    <t>Telefone</t>
  </si>
  <si>
    <t>Secretaria Municipal de Direitos Humanos e Cidadania</t>
  </si>
  <si>
    <t>Árvore</t>
  </si>
  <si>
    <t>Animal agressor e/ou invasor</t>
  </si>
  <si>
    <t>Remoção de grandes objetos</t>
  </si>
  <si>
    <t>Fiscalização de obras</t>
  </si>
  <si>
    <t>Estabelecimentos comerciais, indústrias e serviços</t>
  </si>
  <si>
    <t>Buraco e pavimentação</t>
  </si>
  <si>
    <t>Ponto viciado, entulho e caçamba de entulho</t>
  </si>
  <si>
    <t>Veículos abandonados</t>
  </si>
  <si>
    <t>Varrição e limpeza urbana</t>
  </si>
  <si>
    <t>Drenagem de água de chuva</t>
  </si>
  <si>
    <t>População ou pessoa em situação de rua</t>
  </si>
  <si>
    <t>Capinação e roçada de áreas verdes</t>
  </si>
  <si>
    <t>Secretaria Municipal do Verde e do Meio Ambiente</t>
  </si>
  <si>
    <t>Secretaria Municipal de Mobilidade e Transportes</t>
  </si>
  <si>
    <t>Secretaria Municipal de Esportes e Lazer</t>
  </si>
  <si>
    <t>Secretaria Municipal de Educação</t>
  </si>
  <si>
    <t>Áreas municipais</t>
  </si>
  <si>
    <t>Secretaria Municipal da Fazenda</t>
  </si>
  <si>
    <t>Elogio</t>
  </si>
  <si>
    <t>Terrenos e imóveis</t>
  </si>
  <si>
    <t>Valets e estacionamentos particulares</t>
  </si>
  <si>
    <t>Sugestão</t>
  </si>
  <si>
    <t>Secretaria Municipal da Saúde</t>
  </si>
  <si>
    <t>Pontos de ônibus</t>
  </si>
  <si>
    <t>Calçadas, guias e postes</t>
  </si>
  <si>
    <t>Central 156</t>
  </si>
  <si>
    <t>Secretaria Municipal de Habitação</t>
  </si>
  <si>
    <t>Publicidade e poluição visual</t>
  </si>
  <si>
    <t>Coleta de resíduos de serviços de saúde</t>
  </si>
  <si>
    <t>Fiscalização de infrações de trânsito</t>
  </si>
  <si>
    <t>Instalações esportivas</t>
  </si>
  <si>
    <t>Animal em via pública</t>
  </si>
  <si>
    <t>Secretaria do Governo Municipal</t>
  </si>
  <si>
    <t>Praças</t>
  </si>
  <si>
    <t>Córregos</t>
  </si>
  <si>
    <t>Coleta seletiva</t>
  </si>
  <si>
    <t>Criação inadequada de animais</t>
  </si>
  <si>
    <t>Acessibilidade em edificações</t>
  </si>
  <si>
    <t>Esgoto e água usada</t>
  </si>
  <si>
    <t>Numeração de imóveis</t>
  </si>
  <si>
    <t>Ambulantes</t>
  </si>
  <si>
    <t>Secretaria Municipal de Urbanismo e Licenciamento</t>
  </si>
  <si>
    <t>Secretaria Municipal de Segurança Urbana</t>
  </si>
  <si>
    <t>Circulação de veículos</t>
  </si>
  <si>
    <t>Secretaria Municipal de Gestão</t>
  </si>
  <si>
    <t>Praça de Atendimento</t>
  </si>
  <si>
    <t>Guias rebaixadas</t>
  </si>
  <si>
    <t>Wi-Fi Livre SP</t>
  </si>
  <si>
    <t>Placas com nome de rua</t>
  </si>
  <si>
    <t>Conduta de trabalho do motorista, cobrador e fiscal de ônibus</t>
  </si>
  <si>
    <t>Ferro velho</t>
  </si>
  <si>
    <t>Secretaria Municipal de Assistência e Desenvolvimento Social</t>
  </si>
  <si>
    <t>Circulação de pedestres</t>
  </si>
  <si>
    <t>Ecoponto</t>
  </si>
  <si>
    <t>Iluminação pública</t>
  </si>
  <si>
    <t>SPTrans</t>
  </si>
  <si>
    <t>Parques</t>
  </si>
  <si>
    <t>Secretaria Municipal da Pessoa com Deficiência</t>
  </si>
  <si>
    <t>Conduta de funcionários</t>
  </si>
  <si>
    <t>Programa Renda Mínima</t>
  </si>
  <si>
    <t>Secretaria Municipal de Inovação e Tecnologia</t>
  </si>
  <si>
    <t>Coleta de lixo domiciliar</t>
  </si>
  <si>
    <t>CEUS</t>
  </si>
  <si>
    <t>Dengue/chikungunya/zika (mosquito aedes aegypti)</t>
  </si>
  <si>
    <t>Unidades escolares</t>
  </si>
  <si>
    <t>Lixeiras públicas</t>
  </si>
  <si>
    <t>Autorizações especiais de trânsito</t>
  </si>
  <si>
    <t>Multas de trânsito</t>
  </si>
  <si>
    <t>Planetário</t>
  </si>
  <si>
    <t>Poluição do ar</t>
  </si>
  <si>
    <t>Consultas médicas em atenção especializada ambulatorial</t>
  </si>
  <si>
    <t>Registro Geral do Animal - RGA</t>
  </si>
  <si>
    <t>Servidores da SME</t>
  </si>
  <si>
    <t>Alimentação Escolar</t>
  </si>
  <si>
    <t>Segurança de edificação</t>
  </si>
  <si>
    <t>IPTU - Imposto Predial e Territorial Urbano</t>
  </si>
  <si>
    <t>Defesa civil</t>
  </si>
  <si>
    <t>Secretaria Municipal de Cultura</t>
  </si>
  <si>
    <t>Controladoria Geral do Município - Ouvidoria Geral</t>
  </si>
  <si>
    <t>SIGRC - Sistema Integrado de Gerenciamento e Relacionamento com o Cidadão</t>
  </si>
  <si>
    <t>ATENDIMENTOS</t>
  </si>
  <si>
    <t>Média</t>
  </si>
  <si>
    <t>Formulário eletrônico</t>
  </si>
  <si>
    <t>TOTAL</t>
  </si>
  <si>
    <t>Meses</t>
  </si>
  <si>
    <t>* Variação percentual em relação ao mês imediatamente anterior.</t>
  </si>
  <si>
    <t>ASSUNTO (Guia Portal 156)*</t>
  </si>
  <si>
    <t>Animais que podem causar doenças e agravos à saúde**</t>
  </si>
  <si>
    <t>Apoio à aprendizagem</t>
  </si>
  <si>
    <t>ATENDE</t>
  </si>
  <si>
    <t>Bilhete único</t>
  </si>
  <si>
    <t xml:space="preserve">Cadastro para demanda de moradia </t>
  </si>
  <si>
    <t>CADIN - Cadastro Informativo Municipal</t>
  </si>
  <si>
    <t>Cadastro único</t>
  </si>
  <si>
    <t>CCM - Cadastro de contribuintes mobiliários</t>
  </si>
  <si>
    <t>Cemitérios</t>
  </si>
  <si>
    <t>Centro de Apoio ao Trabalho e Empreendedorisco - CATE</t>
  </si>
  <si>
    <t xml:space="preserve">Ciclovias, ciclofaixas e outros </t>
  </si>
  <si>
    <t>Colmeia e vespeiro, pernilongo e mosquito**</t>
  </si>
  <si>
    <t>Comida de rua e foodtruck</t>
  </si>
  <si>
    <t>Condições sanitárias inadequadas</t>
  </si>
  <si>
    <t>Conduta de funcionário da CET</t>
  </si>
  <si>
    <t>Consulta em atenção básica</t>
  </si>
  <si>
    <t>CPOM - Cadastro de Prestadores de Serviço de Outro Município</t>
  </si>
  <si>
    <t>Criança e adolescente</t>
  </si>
  <si>
    <t>Desapropiação</t>
  </si>
  <si>
    <t>Empreenda fácil</t>
  </si>
  <si>
    <t>e-SIC</t>
  </si>
  <si>
    <t>Estacionamento de veículo na via</t>
  </si>
  <si>
    <t>Estacionamento reservado/preferêncial</t>
  </si>
  <si>
    <t>Eventos</t>
  </si>
  <si>
    <t>Exames em atenção especializada ambulatorial</t>
  </si>
  <si>
    <t>Exames, vacinas e castração</t>
  </si>
  <si>
    <t>Exumação e translados/transferência de corpos</t>
  </si>
  <si>
    <t>Feira livre</t>
  </si>
  <si>
    <t>Grande gerador de resíduos (serviço, comércio, indústria)</t>
  </si>
  <si>
    <t>Guarda Civíl Metropolitana - GCM</t>
  </si>
  <si>
    <t>Hospital veterinário público</t>
  </si>
  <si>
    <t>Idoso</t>
  </si>
  <si>
    <t>Inspeção veícular</t>
  </si>
  <si>
    <t>Interferências no trânsito</t>
  </si>
  <si>
    <t>ISS - Imposto sobre serviços</t>
  </si>
  <si>
    <t>ITBI - Imposto sobre transmissão de bens imóveis</t>
  </si>
  <si>
    <t>Leve leite</t>
  </si>
  <si>
    <t>LGBTI</t>
  </si>
  <si>
    <t>Licenciamento Ambiental</t>
  </si>
  <si>
    <t>Linhas e intinerários de ônibus</t>
  </si>
  <si>
    <t xml:space="preserve">Locais com lotação superior a 250 pessoas (cinemas, teatros, casas de shows) </t>
  </si>
  <si>
    <t>Má conduta de funcionários</t>
  </si>
  <si>
    <t>Material e uniforme escolar</t>
  </si>
  <si>
    <t>Não especificado***</t>
  </si>
  <si>
    <t>NFP-e - Nota Fiscal Paulistana</t>
  </si>
  <si>
    <t xml:space="preserve">Obras na via </t>
  </si>
  <si>
    <t>Ocupação irregular</t>
  </si>
  <si>
    <t>Olho Vivo</t>
  </si>
  <si>
    <t>Outros</t>
  </si>
  <si>
    <t>Outras reclamações e denúncias</t>
  </si>
  <si>
    <t>Ouvidoria da saúde</t>
  </si>
  <si>
    <t>Parcelamento de tributos</t>
  </si>
  <si>
    <t>Poluição sonora - PSIU</t>
  </si>
  <si>
    <t>Portal 156</t>
  </si>
  <si>
    <t>Procedimentos cirúrgicos em regime de hospital Dia - Rede Hora Certa</t>
  </si>
  <si>
    <t xml:space="preserve">Processos administrativos </t>
  </si>
  <si>
    <t>Programa Operação Trabalho / Hortas e Viveiros</t>
  </si>
  <si>
    <t>Qualidade de atendimento</t>
  </si>
  <si>
    <t xml:space="preserve">Reciclagem </t>
  </si>
  <si>
    <t>Rios e córregos</t>
  </si>
  <si>
    <t>Ruas, vilas, vielas e escadarias</t>
  </si>
  <si>
    <t>Taxi/Aplicativos</t>
  </si>
  <si>
    <t>Terminal, corredor e estação</t>
  </si>
  <si>
    <t xml:space="preserve">Transporte Escolar </t>
  </si>
  <si>
    <t>Total</t>
  </si>
  <si>
    <t xml:space="preserve">* Em decorrência da troca de sistema ocorrida em Dez/2016, a metodologia atualmente aplicada para a classificação dos assuntos é a Guia de Serviços do Portal 156.  As naturezas das manifestações do antigo sistema, que não guardavam correspondência com a classificação dos assuntos atualmente utilizada foram agrupadas em "Não especificado" para os meses de novembro e dezembro de 2017.
</t>
  </si>
  <si>
    <t>**Os assunto "colmeia e vespeiro, pernilongo e mosquito"  passou a ser classificado como um serviço dentro do assunto "animais que podem causar doenças e agravos à saúde"  no protal 156 a partir de maio/2018</t>
  </si>
  <si>
    <t>***Os protocolos classificadas como assunto não especificado, são reclamações recebidas no sistema sem que se tenha o registro do assunto demandado.</t>
  </si>
  <si>
    <t>Unidades PMSP</t>
  </si>
  <si>
    <t>Secretaria Especial de Comunicação</t>
  </si>
  <si>
    <t>Secretaria Especial de Relações Governamentais</t>
  </si>
  <si>
    <t>Secretaria Municipal de Desestatização e Parcerias</t>
  </si>
  <si>
    <t>Secretaria Municipal de Infraestrutura Urbana e Obras**</t>
  </si>
  <si>
    <t>Secretaria Municipal de Justiça</t>
  </si>
  <si>
    <t>Secretaria Municipal de Relações Internacionais</t>
  </si>
  <si>
    <t>Autoridade Municipal de Limpeza  Urbana - AMLURB***</t>
  </si>
  <si>
    <t>Departamento de Iluminação Pública - ILUME***</t>
  </si>
  <si>
    <t>Serviço Funerário do Município de São Paulo***</t>
  </si>
  <si>
    <t>Superintendência das Usinas de Asfalto - SPUA***</t>
  </si>
  <si>
    <t>São Paulo Transportes - SPTRANS***</t>
  </si>
  <si>
    <t>Não especificado****</t>
  </si>
  <si>
    <t>Órgão externo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</si>
  <si>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</si>
  <si>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</si>
  <si>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</si>
  <si>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</si>
  <si>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 xml:space="preserve">Total </t>
  </si>
  <si>
    <t>Total Geral</t>
  </si>
  <si>
    <t>Companhia de Engenharia de Tráfego - CET***</t>
  </si>
  <si>
    <t>Variação*</t>
  </si>
  <si>
    <t>Assistência farmacêutica</t>
  </si>
  <si>
    <t>Divida ativa</t>
  </si>
  <si>
    <t>Documentações de edificações</t>
  </si>
  <si>
    <t>Manutenção e conservação de ônibus</t>
  </si>
  <si>
    <t>Mercados e sacolões</t>
  </si>
  <si>
    <t>Programa Bolsa Família</t>
  </si>
  <si>
    <t>Saúde mental</t>
  </si>
  <si>
    <t>Solicitação de policiamento</t>
  </si>
  <si>
    <t>Taxa de resíduos sólidos</t>
  </si>
  <si>
    <t>Taxas mobiliárias</t>
  </si>
  <si>
    <t>Telecentros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</si>
  <si>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</si>
  <si>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</si>
  <si>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</si>
  <si>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</si>
  <si>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</si>
  <si>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</si>
  <si>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</si>
  <si>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</si>
  <si>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</si>
  <si>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</si>
  <si>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</si>
  <si>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</si>
  <si>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</si>
  <si>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</si>
  <si>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</si>
  <si>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</si>
  <si>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</si>
  <si>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</si>
  <si>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</si>
  <si>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</si>
  <si>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</si>
  <si>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</si>
  <si>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</si>
  <si>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</si>
  <si>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</si>
  <si>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</si>
  <si>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</si>
  <si>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</si>
  <si>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</si>
  <si>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¹  A partir de agosto/18 a Secretaria Municipal das Prefeituras Regionais foi denominada como Secretaria Municipal das Subprefeituras</t>
  </si>
  <si>
    <t>³ Em agosto/18  foi criada a Secretaria Municipal de Turismo, ficando a São Paulo Turismo-SPTURIS vinculada a esta secretaria</t>
  </si>
  <si>
    <t>² A partir de agosto/18 a Secretaria Municipal do Trabalho e Empreendedorismo foi denominada como Secretaria Municipal de Desenvolvimento Econômico</t>
  </si>
  <si>
    <t>Subprefeitura Aricanduva</t>
  </si>
  <si>
    <t>Subprefeitura Butantã</t>
  </si>
  <si>
    <t>Subprefeitura Campo Limpo</t>
  </si>
  <si>
    <t>Secretaria Municipal de Desenvolvimento Econômico</t>
  </si>
  <si>
    <t>Secretaria Municipal de Turismo</t>
  </si>
  <si>
    <t>Secretaria Municipal das Prefeituras Regionais* ¹</t>
  </si>
  <si>
    <t>Acesso à informação</t>
  </si>
  <si>
    <t>COHAB</t>
  </si>
  <si>
    <t>Faixas exclusivas e corredores de ônibus</t>
  </si>
  <si>
    <t>Programa Renda Cidadã</t>
  </si>
  <si>
    <t>Procuradoria Geral do Município</t>
  </si>
  <si>
    <t xml:space="preserve">* Em decorrência da troca de sistema ocorrida em Dez/2016, a metodologia atualmente aplicada para a classificação dos assuntos é a Guia de Serviços do Portal 156.  
</t>
  </si>
  <si>
    <t>Animais silvestres</t>
  </si>
  <si>
    <t>Boletim e frequência escolar</t>
  </si>
  <si>
    <t>Cadastro Municipal de Vigilância em Saúde - CMVS</t>
  </si>
  <si>
    <t>Manutenção da sinalização de trânsito</t>
  </si>
  <si>
    <t>Saúde bucal</t>
  </si>
  <si>
    <t>Sé</t>
  </si>
  <si>
    <t>Itaquera</t>
  </si>
  <si>
    <t>Mooca</t>
  </si>
  <si>
    <t>Programa Operação Trabalho - Transcidadania</t>
  </si>
  <si>
    <t>Protocolos*</t>
  </si>
  <si>
    <t>Variação**</t>
  </si>
  <si>
    <t>*Protocolos - valores absolutos do mês</t>
  </si>
  <si>
    <t>** Variação percentual em relação ao mês imediatamente anterior.</t>
  </si>
  <si>
    <t>***mudança de metodologia aplicada a partir de maio/18</t>
  </si>
  <si>
    <t>*** mudança de metodologia aplicada a partir de maio/18</t>
  </si>
  <si>
    <t xml:space="preserve">Agendamento Eletrônico </t>
  </si>
  <si>
    <t>Documentações de Rua</t>
  </si>
  <si>
    <t xml:space="preserve">Documentações de Obras </t>
  </si>
  <si>
    <t>Moto-frete</t>
  </si>
  <si>
    <t>Recarga de Bilhete Único e cobrança</t>
  </si>
  <si>
    <t>Senha Web</t>
  </si>
  <si>
    <t>Penha</t>
  </si>
  <si>
    <t>Santana/Tucuruvi</t>
  </si>
  <si>
    <t>Pinheiros</t>
  </si>
  <si>
    <t>Ipiranga</t>
  </si>
  <si>
    <t>Butantã</t>
  </si>
  <si>
    <t xml:space="preserve">Elevador, escada rolante, esteira rolante, plataforma de elevação </t>
  </si>
  <si>
    <t>Microempreendedor Individual - MEI</t>
  </si>
  <si>
    <t>Olimpíadas estudantis</t>
  </si>
  <si>
    <t>Questões raciais</t>
  </si>
  <si>
    <t>Urgências e Emergências</t>
  </si>
  <si>
    <t xml:space="preserve">Zona Azul </t>
  </si>
  <si>
    <t xml:space="preserve">Controladoria Geral do Município </t>
  </si>
  <si>
    <t>Pessoalmente/Carta</t>
  </si>
  <si>
    <t>** A partir de 2019 os protocolos de entrada de denúncias passaram a ser totalizados juntamente com de reclamações, solicitações, elogios e sugestões</t>
  </si>
  <si>
    <t xml:space="preserve">Protocolos** </t>
  </si>
  <si>
    <t>Denúncia</t>
  </si>
  <si>
    <t>Reclamação</t>
  </si>
  <si>
    <t>Solicitação</t>
  </si>
  <si>
    <t>Tipo de manifestação</t>
  </si>
  <si>
    <t>Assuntos - variação dos 10 mais demandados de 2019 (MÉDIA)</t>
  </si>
  <si>
    <t>Assuntos - 10 mais demandados de 2019 (Média)</t>
  </si>
  <si>
    <t>Unidades - 10 mais demandadas de 2019 (Média)</t>
  </si>
  <si>
    <t>Subprefeituras - variação dos 10 mais demandados de 2019 (MÉDIA)</t>
  </si>
  <si>
    <t>Unidades - variação dos 10 mais demandados de 2019 (MÉDIA)</t>
  </si>
  <si>
    <t>Certidões</t>
  </si>
  <si>
    <t>Áreas Contaminadas</t>
  </si>
  <si>
    <t>Homenagem fúnebre, velório, sepultamento e cremação</t>
  </si>
  <si>
    <t xml:space="preserve">Cartão SUS </t>
  </si>
  <si>
    <t>Cadastro Único (CadÚnico)</t>
  </si>
  <si>
    <t>Carga e frete</t>
  </si>
  <si>
    <t>Exames em atenção especializada ambulatorial - rede hora certa / AMA-E / AE</t>
  </si>
  <si>
    <t>Exames de atenção básica em saúde</t>
  </si>
  <si>
    <t>XXXX</t>
  </si>
  <si>
    <t>XXX</t>
  </si>
  <si>
    <t>Controladoria Geral do Município de São Paulo</t>
  </si>
  <si>
    <t>xxx</t>
  </si>
  <si>
    <t>Deferidas</t>
  </si>
  <si>
    <t>Reclassificadas</t>
  </si>
  <si>
    <t>Status da denúncia</t>
  </si>
  <si>
    <t>Indeferida</t>
  </si>
  <si>
    <t>Reclassificada</t>
  </si>
  <si>
    <t>Total de denúncias</t>
  </si>
  <si>
    <t>Denúncias</t>
  </si>
  <si>
    <t>Média/19</t>
  </si>
  <si>
    <t>% Total de denúncias</t>
  </si>
  <si>
    <t>% Total Geral</t>
  </si>
  <si>
    <t>%FEV/19 - Geral</t>
  </si>
  <si>
    <t>%JAN/19 - Geral</t>
  </si>
  <si>
    <t>%Média/19 - Geral</t>
  </si>
  <si>
    <t>%FEV/19 - denúncias</t>
  </si>
  <si>
    <t>%JAN/19 - denúncias</t>
  </si>
  <si>
    <t>%Média/19 - denúncias</t>
  </si>
  <si>
    <t>Órgão</t>
  </si>
  <si>
    <t>AHM – Autarquia Hospitalar Municipal</t>
  </si>
  <si>
    <t>AMLURB – Autoridade Municipal de Limpeza Urbana</t>
  </si>
  <si>
    <t>Casa Civil</t>
  </si>
  <si>
    <t>CET – Companhia de Engenharia de Tráfego</t>
  </si>
  <si>
    <t>CGM – Controladoria Geral do Município</t>
  </si>
  <si>
    <t>COHAB – Companhia Metropolitana de Habitação</t>
  </si>
  <si>
    <t>FTMSP – Fundação Theatro Municipal de São Paulo</t>
  </si>
  <si>
    <t>Fundação Paulista de Educação, Tecnologia e Cultura</t>
  </si>
  <si>
    <t>HSPM – Hospital do Servidor Público Municipal</t>
  </si>
  <si>
    <t>IPREM – Instituto de Previdência Municipal de São Paulo</t>
  </si>
  <si>
    <t>PGM – Procuradoria Geral do Município</t>
  </si>
  <si>
    <t>PRODAM – Empresa de Tecnologia da Informação e Comunicação do Município de São Paulo</t>
  </si>
  <si>
    <t>São Paulo Parcerias S/A</t>
  </si>
  <si>
    <t>SECOM – Secretaria Especial de Comunicação</t>
  </si>
  <si>
    <t>SEHAB – Secretaria Municipal da Habitação</t>
  </si>
  <si>
    <t>SEL - Secretaria Municipal de Licenciamento</t>
  </si>
  <si>
    <t>SEME – Secretaria Municipal de Esportes e Lazer</t>
  </si>
  <si>
    <t>SERS – Secretaria Especial de Relações Sociais</t>
  </si>
  <si>
    <t>SF – Secretaria Municipal da Fazenda</t>
  </si>
  <si>
    <t>SFMSP – Serviço Funerário</t>
  </si>
  <si>
    <t>SG – Secretaria Municipal de Gestão</t>
  </si>
  <si>
    <t>SGM – Secretaria do Governo Municipal</t>
  </si>
  <si>
    <t>SIURB – Secretaria Municipal de Infraestrutura Urbana e Obras</t>
  </si>
  <si>
    <t xml:space="preserve">SMADS – Secretaria Municipal de Assistência e Desenvolvimento Social </t>
  </si>
  <si>
    <t>SMC – Secretaria Municipal da Cultura</t>
  </si>
  <si>
    <t>SMDET - Secretaria Municipal de Desenvolvimento Econômico e Trabalho</t>
  </si>
  <si>
    <t>SMDHC – Secretaria Municipal de Direitos Humanos e Cidadania</t>
  </si>
  <si>
    <t>SMDP – Secretaria Municipal de Desestatização e Parcerias</t>
  </si>
  <si>
    <t>SMDU - Secretaria Municipal de Desenvolvimento Urbano</t>
  </si>
  <si>
    <t>SME – Secretaria Municipal da Educação</t>
  </si>
  <si>
    <t>SMIT – Secretaria Municipal de Inovação e Tecnologia</t>
  </si>
  <si>
    <t>SMJ - Secretaria Municipal de Justiça</t>
  </si>
  <si>
    <t>SMPED – Secretaria Municipal da Pessoa com Deficiência</t>
  </si>
  <si>
    <t>SMRI – Secretaria Municipal de Relações Internacionais</t>
  </si>
  <si>
    <t>SMS – Secretaria Municipal da Saúde</t>
  </si>
  <si>
    <t>SMSU – Secretaria Municipal de Segurança Urbana</t>
  </si>
  <si>
    <t>SMSUB – Secretaria Municipal das Subprefeituras</t>
  </si>
  <si>
    <t xml:space="preserve">SMT – Secretaria Municipal de Mobilidade e Transportes </t>
  </si>
  <si>
    <t>SMTUR – Secretaria Municipal de Turismo</t>
  </si>
  <si>
    <t>SMUL – Secretaria Municipal de Urbanismo e Licenciamento*</t>
  </si>
  <si>
    <t>SP OBRAS – São Paulo Obras</t>
  </si>
  <si>
    <t>SP URBANISMO – São Paulo Urbanismo</t>
  </si>
  <si>
    <t>SPTRANS – São Paulo Transportes S/A</t>
  </si>
  <si>
    <t>SPTURIS – São Paulo Turismo S/A</t>
  </si>
  <si>
    <t>Subprefeitura Aricanduva/ Formosa/ Carrão</t>
  </si>
  <si>
    <t>Subprefeitura Casa Verde/ Cachoeirinha</t>
  </si>
  <si>
    <t>Subprefeitura Freguesia/ Brasilândia</t>
  </si>
  <si>
    <t>Subprefeitura Jaçanã/ Tremembé</t>
  </si>
  <si>
    <t>Subprefeitura M´Boi Mirim</t>
  </si>
  <si>
    <t>Subprefeitura Pirituba/ Jaraguá</t>
  </si>
  <si>
    <t>Subprefeitura Santana/ Tucuruvi</t>
  </si>
  <si>
    <t>Subprefeitura Vila Maria/ Vila Guilherme</t>
  </si>
  <si>
    <t>SVMA – Secretaria Municipal do Verde e do Meio Ambiente</t>
  </si>
  <si>
    <t>Siatema eletrônico de informação ao cidadão - e-sic</t>
  </si>
  <si>
    <t>Média/2019</t>
  </si>
  <si>
    <t>SF</t>
  </si>
  <si>
    <t>Pedidos e-SIC</t>
  </si>
  <si>
    <t>Situação</t>
  </si>
  <si>
    <t>Pedidos registrados</t>
  </si>
  <si>
    <t>Decisões iniciais</t>
  </si>
  <si>
    <t>Atendidos</t>
  </si>
  <si>
    <t>Indeferidos</t>
  </si>
  <si>
    <t>1ª instância: solicitações</t>
  </si>
  <si>
    <t>1ª instância: decisões</t>
  </si>
  <si>
    <t>Deferidos</t>
  </si>
  <si>
    <t>2ª instância: solicitações</t>
  </si>
  <si>
    <t>2ª instância: decisões</t>
  </si>
  <si>
    <t>3ª instância: solicitações</t>
  </si>
  <si>
    <t>3ª instância: decisões</t>
  </si>
  <si>
    <t>Recurso de Ofício (RO)</t>
  </si>
  <si>
    <t xml:space="preserve">Bolsa Trabalho </t>
  </si>
  <si>
    <t>Assuntos - 10 mais demandados dos 3 últimos meses (Média)</t>
  </si>
  <si>
    <t>SMT</t>
  </si>
  <si>
    <t>Vila Maria/Vila Guilherme</t>
  </si>
  <si>
    <t>Santo Amaro</t>
  </si>
  <si>
    <t>Lapa</t>
  </si>
  <si>
    <t>Campo Limpo</t>
  </si>
  <si>
    <t>Pirituba/Jaraguá</t>
  </si>
  <si>
    <t>Casa Verde</t>
  </si>
  <si>
    <t>Vila Mariana</t>
  </si>
  <si>
    <t>Capela do Socorro</t>
  </si>
  <si>
    <t>Freguesia/Brasilândia</t>
  </si>
  <si>
    <t>M'Boi Mirim</t>
  </si>
  <si>
    <t>Cidade Ademar</t>
  </si>
  <si>
    <t>São Mateus</t>
  </si>
  <si>
    <t>Aricanduva</t>
  </si>
  <si>
    <t>Vila Prudente</t>
  </si>
  <si>
    <t>Jaçanã/Tremembé</t>
  </si>
  <si>
    <t>Itaim Paulista</t>
  </si>
  <si>
    <t>Jabaquara</t>
  </si>
  <si>
    <t>Guaianases</t>
  </si>
  <si>
    <t>São Miguel Paulista</t>
  </si>
  <si>
    <t>Sapopemba</t>
  </si>
  <si>
    <t>Ermelino Matarazzo</t>
  </si>
  <si>
    <t>Perus</t>
  </si>
  <si>
    <t>Parelheiros</t>
  </si>
  <si>
    <t>Cidade Tiradentes</t>
  </si>
  <si>
    <t>%MAR/19 - Geral</t>
  </si>
  <si>
    <t>%MAR/19 - denúncias</t>
  </si>
  <si>
    <t>Unidades - 10 mais demandadas dos 3 últimos meses (Média)</t>
  </si>
  <si>
    <t>¹ A partir de abril/18 passou a ser de responsabilidade da Secretaria Municipal das Prefeituras Regionais, o Departamento de Iliminação Pública e o Serviço Funerário.</t>
  </si>
  <si>
    <t>²  A partir de agosto/18 a Secretaria Municipal das Prefeituras Regionais foi denominada como Secretaria Municipal das Subprefeituras</t>
  </si>
  <si>
    <t>³A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</si>
  <si>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Centros de Referência, Convivência e Desenvolvimento</t>
  </si>
  <si>
    <t>Consulta de débitos</t>
  </si>
  <si>
    <t>Mediação de Conflitos</t>
  </si>
  <si>
    <t>Saúde da pessoa com doenças sexualmente transmissíveis (DST), HIV e AIDS</t>
  </si>
  <si>
    <t>Auto de infração</t>
  </si>
  <si>
    <t>SPDA - Companhia São Paulo de Desenvolvimento e Mobilização de Ativos</t>
  </si>
  <si>
    <t>SPSEC - Companhia Paulistana de Securitização</t>
  </si>
  <si>
    <t>%ABR/19 - denúncias</t>
  </si>
  <si>
    <t>%ABR/19 - Geral</t>
  </si>
  <si>
    <t>Alistamento e Serviço Militar</t>
  </si>
  <si>
    <t>Assistência a saúde na urgência e emergência (portas)</t>
  </si>
  <si>
    <t xml:space="preserve">Construção de passarelas </t>
  </si>
  <si>
    <t>Ônibus Fretado</t>
  </si>
  <si>
    <t xml:space="preserve">Acesso à Informação </t>
  </si>
  <si>
    <t xml:space="preserve">Alimentação escolar </t>
  </si>
  <si>
    <t xml:space="preserve">Ambulantes </t>
  </si>
  <si>
    <t>Animais que podem causar doenças e/ou agravos à saúde</t>
  </si>
  <si>
    <t>Auxílio Aluguel</t>
  </si>
  <si>
    <t xml:space="preserve">Bilbliotecas </t>
  </si>
  <si>
    <t>CCM - Cadastro de Contribuintes Mobiliários</t>
  </si>
  <si>
    <t>Centro de Apoio ao Trabalho e Empreendedorismo - CATe</t>
  </si>
  <si>
    <t>Ciclovias, ciclofaixas e ciclorrotas</t>
  </si>
  <si>
    <t xml:space="preserve">Circulação de pedestres </t>
  </si>
  <si>
    <t>CPOM - cadastro de prestadores de serviços de outro município</t>
  </si>
  <si>
    <t>Desapropriação</t>
  </si>
  <si>
    <t>Dívida Ativa</t>
  </si>
  <si>
    <t>Documentações de Obras</t>
  </si>
  <si>
    <t xml:space="preserve">Ecoponto </t>
  </si>
  <si>
    <t>Elevador, escada rolante, esteira rolante, plataforma de elevação</t>
  </si>
  <si>
    <t>Estacionamento de veículos na via</t>
  </si>
  <si>
    <t>Estacionamento Reservado/Preferencial</t>
  </si>
  <si>
    <t>Exame, vacinas e castração</t>
  </si>
  <si>
    <t>Exumação e translado/transferência de corpos</t>
  </si>
  <si>
    <t xml:space="preserve">Guarda Civil Metropolitana </t>
  </si>
  <si>
    <t xml:space="preserve">Iluminação Pública </t>
  </si>
  <si>
    <t>ISS - imposto sobre serviço</t>
  </si>
  <si>
    <t>ITBI - imposto sobre a transmissão de bens imóveis</t>
  </si>
  <si>
    <t>Linhas e itinerários de ônibus</t>
  </si>
  <si>
    <t>Locais com lotação superior a 250 pessoas (cinemas, teatros, casas de shows)</t>
  </si>
  <si>
    <t xml:space="preserve">Mercados e Sacolões </t>
  </si>
  <si>
    <t>NFS-e - Nota Fiscal Paulistana</t>
  </si>
  <si>
    <t>Obras na via</t>
  </si>
  <si>
    <t>Ponto de ônibus</t>
  </si>
  <si>
    <t xml:space="preserve">População ou pessoa em situação de rua </t>
  </si>
  <si>
    <t>Portal SP156</t>
  </si>
  <si>
    <t xml:space="preserve">Processo Administrativo </t>
  </si>
  <si>
    <t>Programa Operação Trabalho</t>
  </si>
  <si>
    <t xml:space="preserve">Qualidade de atendimento </t>
  </si>
  <si>
    <t>Reciclagem</t>
  </si>
  <si>
    <t>Registro de animais - RGA</t>
  </si>
  <si>
    <t xml:space="preserve">Saúde Bucal </t>
  </si>
  <si>
    <t>Saúde da criança</t>
  </si>
  <si>
    <t xml:space="preserve">Saúde Mental </t>
  </si>
  <si>
    <t>Serviços de apoio terapêutico</t>
  </si>
  <si>
    <t>Tarifa Social de Energia</t>
  </si>
  <si>
    <t>Táxi/ Aplicativos</t>
  </si>
  <si>
    <t xml:space="preserve">Telecentro </t>
  </si>
  <si>
    <t>Transporte Escolar</t>
  </si>
  <si>
    <t>Unidade escolares</t>
  </si>
  <si>
    <t>Vacinação</t>
  </si>
  <si>
    <t>WiFi Livre SP</t>
  </si>
  <si>
    <t xml:space="preserve">Secretaria Municipal das Subprefeituras </t>
  </si>
  <si>
    <t>%Total</t>
  </si>
  <si>
    <t>%MAI/19 - denúncias</t>
  </si>
  <si>
    <t>%MAI/19 - Geral</t>
  </si>
  <si>
    <t>%JUN/19 - denúncias</t>
  </si>
  <si>
    <t>%JUN/19 - Geral</t>
  </si>
  <si>
    <t>SPTRANS</t>
  </si>
  <si>
    <t>CET</t>
  </si>
  <si>
    <t>727*</t>
  </si>
  <si>
    <t>972*</t>
  </si>
  <si>
    <t>*Errata - valores retificados</t>
  </si>
  <si>
    <t>%JUL/19 - denúncias</t>
  </si>
  <si>
    <t>%JUL/19 - Geral</t>
  </si>
  <si>
    <t>**Os assunto "colmeia e vespeiro, pernilongo e mosquito"  passou a ser classificado como um serviço dentro do assunto "animais que podem causar doenças e agravos à saúde"  no portal 156 a partir de maio/2018</t>
  </si>
  <si>
    <t>****Em decorrência a atualização da Guia de Serviços no Portal 156, o serviço "Matricula e transferência"  passou a ser classificado como assunto a partir de Julho/2018</t>
  </si>
  <si>
    <t>Devoluções e Restituições</t>
  </si>
  <si>
    <t>Licenciamento Industrial</t>
  </si>
  <si>
    <t>Matrícula e Transferência escolar</t>
  </si>
  <si>
    <t xml:space="preserve">Secretaria Municipal da Educação </t>
  </si>
  <si>
    <t>536*</t>
  </si>
  <si>
    <t>771*</t>
  </si>
  <si>
    <t>948*</t>
  </si>
  <si>
    <t>467*</t>
  </si>
  <si>
    <t>677*</t>
  </si>
  <si>
    <t>887*</t>
  </si>
  <si>
    <t>69*</t>
  </si>
  <si>
    <t>*</t>
  </si>
  <si>
    <t>61*</t>
  </si>
  <si>
    <t>65*</t>
  </si>
  <si>
    <t>85*</t>
  </si>
  <si>
    <t>77*</t>
  </si>
  <si>
    <t>74*</t>
  </si>
  <si>
    <t>53*</t>
  </si>
  <si>
    <t>75*</t>
  </si>
  <si>
    <t>84*</t>
  </si>
  <si>
    <t>49*</t>
  </si>
  <si>
    <t>60*</t>
  </si>
  <si>
    <t>4*</t>
  </si>
  <si>
    <t>9*</t>
  </si>
  <si>
    <t>71*</t>
  </si>
  <si>
    <t>114*</t>
  </si>
  <si>
    <t>68*</t>
  </si>
  <si>
    <t>181*</t>
  </si>
  <si>
    <t>57*</t>
  </si>
  <si>
    <t>46*</t>
  </si>
  <si>
    <t>178*</t>
  </si>
  <si>
    <t>11*</t>
  </si>
  <si>
    <t>58*</t>
  </si>
  <si>
    <t>117*</t>
  </si>
  <si>
    <t>90*</t>
  </si>
  <si>
    <t>Assistência domiciliar</t>
  </si>
  <si>
    <t>Programa Ação Jovem</t>
  </si>
  <si>
    <t>%AGO/19 - denúncias</t>
  </si>
  <si>
    <t>%AGO/19 - Geral</t>
  </si>
  <si>
    <t>% Total</t>
  </si>
  <si>
    <t xml:space="preserve">Regimes Especiais de Tributação </t>
  </si>
  <si>
    <t>Saúde do trabalhador e da trabalhadora</t>
  </si>
  <si>
    <t>%SET/19 - denúncias</t>
  </si>
  <si>
    <t>%SET/19 - Geral</t>
  </si>
  <si>
    <t>SMSUB</t>
  </si>
  <si>
    <t>Subprefeituras - 10 mais demandados de 2019 (Média)</t>
  </si>
  <si>
    <t>%OUT/19 - denúncias</t>
  </si>
  <si>
    <t>%OUT/19 - Geral</t>
  </si>
  <si>
    <t>% Canais de entrada NOV/19</t>
  </si>
  <si>
    <t xml:space="preserve">Subprefeitura Santana/Tucuruvi </t>
  </si>
  <si>
    <t>%NOV/19 - denúncias</t>
  </si>
  <si>
    <t>%NOV/19 - Geral</t>
  </si>
  <si>
    <t>SMS</t>
  </si>
  <si>
    <t>SME</t>
  </si>
  <si>
    <t>SG</t>
  </si>
  <si>
    <t>SMADS</t>
  </si>
  <si>
    <t>SEHAB</t>
  </si>
  <si>
    <t>10 assuntos mais demandados de NOVEMBRO/2019</t>
  </si>
  <si>
    <t>10 unidades mais demandadas de NOVEMBRO/2019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</si>
</sst>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mmm\-yy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#,##0.0"/>
  </numFmts>
  <fonts count="104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.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.2"/>
      <color indexed="8"/>
      <name val="Calibri"/>
      <family val="2"/>
    </font>
    <font>
      <sz val="8.25"/>
      <color indexed="8"/>
      <name val="Calibri"/>
      <family val="2"/>
    </font>
    <font>
      <sz val="8"/>
      <color indexed="8"/>
      <name val="Calibri"/>
      <family val="2"/>
    </font>
    <font>
      <sz val="9.65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7.75"/>
      <color indexed="8"/>
      <name val="Calibri"/>
      <family val="2"/>
    </font>
    <font>
      <sz val="8.45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 "/>
      <family val="0"/>
    </font>
    <font>
      <b/>
      <sz val="11"/>
      <color indexed="8"/>
      <name val="Arial "/>
      <family val="0"/>
    </font>
    <font>
      <b/>
      <sz val="12"/>
      <color indexed="8"/>
      <name val="Arial"/>
      <family val="2"/>
    </font>
    <font>
      <sz val="12"/>
      <color indexed="8"/>
      <name val="Arial "/>
      <family val="0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Arial "/>
      <family val="0"/>
    </font>
    <font>
      <sz val="12"/>
      <color indexed="8"/>
      <name val="Arial"/>
      <family val="2"/>
    </font>
    <font>
      <sz val="11"/>
      <color indexed="9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9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0.5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"/>
      <family val="0"/>
    </font>
    <font>
      <b/>
      <sz val="11"/>
      <color theme="1"/>
      <name val="Arial "/>
      <family val="0"/>
    </font>
    <font>
      <b/>
      <sz val="12"/>
      <color theme="1"/>
      <name val="Arial"/>
      <family val="2"/>
    </font>
    <font>
      <sz val="12"/>
      <color theme="1"/>
      <name val="Arial "/>
      <family val="0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 "/>
      <family val="0"/>
    </font>
    <font>
      <sz val="12"/>
      <color theme="1"/>
      <name val="Arial"/>
      <family val="2"/>
    </font>
    <font>
      <sz val="11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CECD5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>
        <color rgb="FF000000"/>
      </left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>
        <color rgb="FFDA9754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>
        <color rgb="FFDA9754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 style="medium"/>
      <right>
        <color indexed="63"/>
      </right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77" fillId="0" borderId="0" applyNumberFormat="0" applyFon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3">
    <xf numFmtId="0" fontId="0" fillId="0" borderId="0" xfId="0" applyFont="1" applyAlignment="1">
      <alignment/>
    </xf>
    <xf numFmtId="0" fontId="0" fillId="0" borderId="0" xfId="0" applyAlignment="1">
      <alignment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17" fontId="86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2" fontId="87" fillId="0" borderId="0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0" fontId="8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66" fillId="0" borderId="0" xfId="50">
      <alignment/>
      <protection/>
    </xf>
    <xf numFmtId="0" fontId="0" fillId="0" borderId="11" xfId="0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6" fillId="0" borderId="0" xfId="52" applyFont="1" applyFill="1" applyAlignment="1">
      <alignment/>
    </xf>
    <xf numFmtId="0" fontId="2" fillId="34" borderId="10" xfId="0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42" fillId="35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86" fillId="36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1" fontId="2" fillId="34" borderId="10" xfId="0" applyNumberFormat="1" applyFont="1" applyFill="1" applyBorder="1" applyAlignment="1">
      <alignment horizontal="center"/>
    </xf>
    <xf numFmtId="17" fontId="2" fillId="34" borderId="1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" fontId="42" fillId="34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justify" vertical="justify" wrapText="1"/>
    </xf>
    <xf numFmtId="0" fontId="42" fillId="0" borderId="0" xfId="0" applyFont="1" applyFill="1" applyBorder="1" applyAlignment="1">
      <alignment horizontal="right"/>
    </xf>
    <xf numFmtId="17" fontId="2" fillId="34" borderId="12" xfId="0" applyNumberFormat="1" applyFont="1" applyFill="1" applyBorder="1" applyAlignment="1">
      <alignment horizontal="center"/>
    </xf>
    <xf numFmtId="3" fontId="87" fillId="0" borderId="11" xfId="0" applyNumberFormat="1" applyFont="1" applyFill="1" applyBorder="1" applyAlignment="1">
      <alignment horizontal="center"/>
    </xf>
    <xf numFmtId="3" fontId="87" fillId="0" borderId="13" xfId="0" applyNumberFormat="1" applyFont="1" applyFill="1" applyBorder="1" applyAlignment="1">
      <alignment horizontal="center"/>
    </xf>
    <xf numFmtId="2" fontId="87" fillId="0" borderId="14" xfId="0" applyNumberFormat="1" applyFont="1" applyFill="1" applyBorder="1" applyAlignment="1">
      <alignment horizontal="center"/>
    </xf>
    <xf numFmtId="2" fontId="87" fillId="0" borderId="11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66" fillId="0" borderId="14" xfId="50" applyFill="1" applyBorder="1">
      <alignment/>
      <protection/>
    </xf>
    <xf numFmtId="0" fontId="66" fillId="0" borderId="17" xfId="50" applyFill="1" applyBorder="1">
      <alignment/>
      <protection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1" xfId="0" applyFont="1" applyFill="1" applyBorder="1" applyAlignment="1">
      <alignment/>
    </xf>
    <xf numFmtId="3" fontId="87" fillId="0" borderId="0" xfId="0" applyNumberFormat="1" applyFont="1" applyFill="1" applyBorder="1" applyAlignment="1">
      <alignment horizontal="center"/>
    </xf>
    <xf numFmtId="3" fontId="88" fillId="0" borderId="0" xfId="0" applyNumberFormat="1" applyFont="1" applyFill="1" applyBorder="1" applyAlignment="1">
      <alignment horizontal="center"/>
    </xf>
    <xf numFmtId="2" fontId="88" fillId="0" borderId="0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17" fontId="89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17" fontId="5" fillId="36" borderId="25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17" fontId="5" fillId="36" borderId="26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7" fontId="5" fillId="36" borderId="11" xfId="0" applyNumberFormat="1" applyFont="1" applyFill="1" applyBorder="1" applyAlignment="1">
      <alignment horizontal="center"/>
    </xf>
    <xf numFmtId="17" fontId="5" fillId="36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66" fillId="0" borderId="11" xfId="50" applyFill="1" applyBorder="1">
      <alignment/>
      <protection/>
    </xf>
    <xf numFmtId="0" fontId="0" fillId="0" borderId="27" xfId="0" applyFill="1" applyBorder="1" applyAlignment="1">
      <alignment/>
    </xf>
    <xf numFmtId="0" fontId="66" fillId="0" borderId="19" xfId="50" applyFill="1" applyBorder="1">
      <alignment/>
      <protection/>
    </xf>
    <xf numFmtId="0" fontId="0" fillId="0" borderId="28" xfId="0" applyFill="1" applyBorder="1" applyAlignment="1">
      <alignment/>
    </xf>
    <xf numFmtId="2" fontId="0" fillId="0" borderId="0" xfId="0" applyNumberFormat="1" applyAlignment="1">
      <alignment/>
    </xf>
    <xf numFmtId="17" fontId="86" fillId="0" borderId="25" xfId="0" applyNumberFormat="1" applyFont="1" applyFill="1" applyBorder="1" applyAlignment="1">
      <alignment horizontal="center"/>
    </xf>
    <xf numFmtId="17" fontId="86" fillId="0" borderId="26" xfId="0" applyNumberFormat="1" applyFont="1" applyFill="1" applyBorder="1" applyAlignment="1">
      <alignment horizontal="center"/>
    </xf>
    <xf numFmtId="17" fontId="86" fillId="0" borderId="11" xfId="0" applyNumberFormat="1" applyFont="1" applyFill="1" applyBorder="1" applyAlignment="1">
      <alignment horizontal="center"/>
    </xf>
    <xf numFmtId="17" fontId="8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7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17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" fontId="2" fillId="34" borderId="10" xfId="0" applyNumberFormat="1" applyFont="1" applyFill="1" applyBorder="1" applyAlignment="1">
      <alignment horizontal="center"/>
    </xf>
    <xf numFmtId="17" fontId="90" fillId="0" borderId="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42" fillId="34" borderId="10" xfId="0" applyFont="1" applyFill="1" applyBorder="1" applyAlignment="1">
      <alignment horizontal="center"/>
    </xf>
    <xf numFmtId="165" fontId="0" fillId="0" borderId="0" xfId="65" applyNumberFormat="1" applyFont="1" applyAlignment="1">
      <alignment/>
    </xf>
    <xf numFmtId="0" fontId="91" fillId="0" borderId="0" xfId="0" applyFont="1" applyAlignment="1">
      <alignment/>
    </xf>
    <xf numFmtId="1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91" fillId="34" borderId="10" xfId="0" applyFont="1" applyFill="1" applyBorder="1" applyAlignment="1">
      <alignment horizontal="center"/>
    </xf>
    <xf numFmtId="17" fontId="91" fillId="34" borderId="12" xfId="0" applyNumberFormat="1" applyFont="1" applyFill="1" applyBorder="1" applyAlignment="1">
      <alignment horizontal="center"/>
    </xf>
    <xf numFmtId="0" fontId="85" fillId="34" borderId="10" xfId="0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91" fillId="0" borderId="0" xfId="52" applyFont="1" applyFill="1" applyAlignment="1">
      <alignment/>
    </xf>
    <xf numFmtId="1" fontId="92" fillId="0" borderId="0" xfId="0" applyNumberFormat="1" applyFont="1" applyAlignment="1">
      <alignment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0" fontId="91" fillId="34" borderId="12" xfId="0" applyFont="1" applyFill="1" applyBorder="1" applyAlignment="1">
      <alignment horizontal="center"/>
    </xf>
    <xf numFmtId="1" fontId="91" fillId="34" borderId="12" xfId="0" applyNumberFormat="1" applyFont="1" applyFill="1" applyBorder="1" applyAlignment="1">
      <alignment horizontal="center"/>
    </xf>
    <xf numFmtId="1" fontId="92" fillId="0" borderId="0" xfId="0" applyNumberFormat="1" applyFont="1" applyBorder="1" applyAlignment="1">
      <alignment/>
    </xf>
    <xf numFmtId="0" fontId="92" fillId="0" borderId="0" xfId="0" applyFont="1" applyBorder="1" applyAlignment="1">
      <alignment/>
    </xf>
    <xf numFmtId="0" fontId="91" fillId="34" borderId="24" xfId="0" applyFont="1" applyFill="1" applyBorder="1" applyAlignment="1">
      <alignment horizontal="right"/>
    </xf>
    <xf numFmtId="0" fontId="92" fillId="0" borderId="0" xfId="0" applyFont="1" applyFill="1" applyAlignment="1">
      <alignment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 wrapText="1"/>
    </xf>
    <xf numFmtId="0" fontId="93" fillId="0" borderId="0" xfId="0" applyFont="1" applyAlignment="1">
      <alignment/>
    </xf>
    <xf numFmtId="17" fontId="92" fillId="0" borderId="0" xfId="0" applyNumberFormat="1" applyFont="1" applyAlignment="1">
      <alignment/>
    </xf>
    <xf numFmtId="0" fontId="93" fillId="0" borderId="0" xfId="0" applyFont="1" applyAlignment="1">
      <alignment wrapText="1"/>
    </xf>
    <xf numFmtId="0" fontId="93" fillId="0" borderId="0" xfId="0" applyFont="1" applyBorder="1" applyAlignment="1">
      <alignment/>
    </xf>
    <xf numFmtId="17" fontId="91" fillId="34" borderId="15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/>
    </xf>
    <xf numFmtId="0" fontId="91" fillId="0" borderId="0" xfId="52" applyFont="1" applyFill="1" applyAlignment="1">
      <alignment horizontal="center"/>
    </xf>
    <xf numFmtId="0" fontId="91" fillId="0" borderId="0" xfId="0" applyFont="1" applyAlignment="1">
      <alignment horizontal="center"/>
    </xf>
    <xf numFmtId="1" fontId="66" fillId="0" borderId="0" xfId="0" applyNumberFormat="1" applyFont="1" applyBorder="1" applyAlignment="1">
      <alignment/>
    </xf>
    <xf numFmtId="17" fontId="91" fillId="0" borderId="0" xfId="0" applyNumberFormat="1" applyFont="1" applyFill="1" applyBorder="1" applyAlignment="1">
      <alignment horizontal="center"/>
    </xf>
    <xf numFmtId="0" fontId="94" fillId="0" borderId="0" xfId="0" applyFont="1" applyBorder="1" applyAlignment="1">
      <alignment/>
    </xf>
    <xf numFmtId="0" fontId="95" fillId="0" borderId="0" xfId="0" applyFont="1" applyFill="1" applyBorder="1" applyAlignment="1">
      <alignment/>
    </xf>
    <xf numFmtId="3" fontId="95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/>
    </xf>
    <xf numFmtId="3" fontId="94" fillId="0" borderId="0" xfId="0" applyNumberFormat="1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0" fontId="5" fillId="0" borderId="0" xfId="52" applyFont="1" applyFill="1" applyAlignment="1">
      <alignment/>
    </xf>
    <xf numFmtId="0" fontId="5" fillId="0" borderId="0" xfId="0" applyFont="1" applyBorder="1" applyAlignment="1">
      <alignment/>
    </xf>
    <xf numFmtId="0" fontId="7" fillId="34" borderId="10" xfId="0" applyFont="1" applyFill="1" applyBorder="1" applyAlignment="1">
      <alignment/>
    </xf>
    <xf numFmtId="17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7" fillId="37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8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17" fontId="5" fillId="36" borderId="17" xfId="0" applyNumberFormat="1" applyFont="1" applyFill="1" applyBorder="1" applyAlignment="1">
      <alignment horizontal="center"/>
    </xf>
    <xf numFmtId="17" fontId="5" fillId="36" borderId="14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36" borderId="33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17" fontId="96" fillId="39" borderId="1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/>
    </xf>
    <xf numFmtId="0" fontId="8" fillId="0" borderId="35" xfId="0" applyFont="1" applyBorder="1" applyAlignment="1">
      <alignment horizontal="justify" vertical="center" wrapText="1"/>
    </xf>
    <xf numFmtId="0" fontId="9" fillId="40" borderId="24" xfId="0" applyFont="1" applyFill="1" applyBorder="1" applyAlignment="1">
      <alignment horizontal="justify" vertical="center" wrapText="1"/>
    </xf>
    <xf numFmtId="0" fontId="6" fillId="0" borderId="0" xfId="50" applyFont="1">
      <alignment/>
      <protection/>
    </xf>
    <xf numFmtId="0" fontId="6" fillId="0" borderId="0" xfId="50" applyFont="1" applyFill="1">
      <alignment/>
      <protection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" fontId="7" fillId="37" borderId="10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7" fillId="37" borderId="38" xfId="0" applyFont="1" applyFill="1" applyBorder="1" applyAlignment="1">
      <alignment horizontal="center"/>
    </xf>
    <xf numFmtId="164" fontId="7" fillId="37" borderId="10" xfId="0" applyNumberFormat="1" applyFont="1" applyFill="1" applyBorder="1" applyAlignment="1">
      <alignment horizontal="center"/>
    </xf>
    <xf numFmtId="164" fontId="6" fillId="0" borderId="40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164" fontId="7" fillId="37" borderId="15" xfId="0" applyNumberFormat="1" applyFont="1" applyFill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164" fontId="6" fillId="0" borderId="45" xfId="0" applyNumberFormat="1" applyFont="1" applyBorder="1" applyAlignment="1">
      <alignment horizontal="center"/>
    </xf>
    <xf numFmtId="164" fontId="7" fillId="38" borderId="10" xfId="0" applyNumberFormat="1" applyFont="1" applyFill="1" applyBorder="1" applyAlignment="1">
      <alignment horizontal="center"/>
    </xf>
    <xf numFmtId="3" fontId="66" fillId="0" borderId="0" xfId="0" applyNumberFormat="1" applyFont="1" applyAlignment="1">
      <alignment/>
    </xf>
    <xf numFmtId="3" fontId="97" fillId="0" borderId="46" xfId="0" applyNumberFormat="1" applyFont="1" applyBorder="1" applyAlignment="1">
      <alignment horizontal="center" vertical="center"/>
    </xf>
    <xf numFmtId="0" fontId="97" fillId="0" borderId="47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164" fontId="98" fillId="34" borderId="10" xfId="0" applyNumberFormat="1" applyFont="1" applyFill="1" applyBorder="1" applyAlignment="1">
      <alignment horizontal="center" vertical="center" wrapText="1"/>
    </xf>
    <xf numFmtId="17" fontId="2" fillId="34" borderId="10" xfId="0" applyNumberFormat="1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" fontId="2" fillId="33" borderId="12" xfId="0" applyNumberFormat="1" applyFont="1" applyFill="1" applyBorder="1" applyAlignment="1">
      <alignment horizontal="center" vertical="center"/>
    </xf>
    <xf numFmtId="17" fontId="2" fillId="34" borderId="12" xfId="0" applyNumberFormat="1" applyFont="1" applyFill="1" applyBorder="1" applyAlignment="1">
      <alignment horizontal="center" vertical="center"/>
    </xf>
    <xf numFmtId="0" fontId="66" fillId="0" borderId="48" xfId="50" applyFill="1" applyBorder="1" applyAlignment="1">
      <alignment horizontal="center" vertical="center"/>
      <protection/>
    </xf>
    <xf numFmtId="0" fontId="66" fillId="0" borderId="50" xfId="50" applyBorder="1" applyAlignment="1">
      <alignment horizontal="center" vertical="center"/>
      <protection/>
    </xf>
    <xf numFmtId="0" fontId="66" fillId="0" borderId="51" xfId="50" applyFill="1" applyBorder="1" applyAlignment="1">
      <alignment horizontal="center" vertical="center"/>
      <protection/>
    </xf>
    <xf numFmtId="0" fontId="66" fillId="0" borderId="52" xfId="50" applyBorder="1" applyAlignment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86" fillId="0" borderId="0" xfId="52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2" fillId="0" borderId="0" xfId="0" applyFont="1" applyFill="1" applyAlignment="1">
      <alignment horizontal="center"/>
    </xf>
    <xf numFmtId="0" fontId="93" fillId="0" borderId="0" xfId="0" applyFont="1" applyFill="1" applyBorder="1" applyAlignment="1">
      <alignment horizontal="center" wrapText="1"/>
    </xf>
    <xf numFmtId="0" fontId="93" fillId="0" borderId="0" xfId="0" applyFont="1" applyAlignment="1">
      <alignment horizontal="center"/>
    </xf>
    <xf numFmtId="0" fontId="93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1" fontId="85" fillId="34" borderId="38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8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8" fillId="0" borderId="35" xfId="0" applyFont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7" fontId="2" fillId="34" borderId="38" xfId="0" applyNumberFormat="1" applyFont="1" applyFill="1" applyBorder="1" applyAlignment="1">
      <alignment horizontal="center"/>
    </xf>
    <xf numFmtId="0" fontId="2" fillId="34" borderId="38" xfId="0" applyFont="1" applyFill="1" applyBorder="1" applyAlignment="1">
      <alignment/>
    </xf>
    <xf numFmtId="17" fontId="2" fillId="34" borderId="38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87" fillId="0" borderId="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86" fillId="0" borderId="0" xfId="52" applyFont="1" applyFill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" fontId="2" fillId="34" borderId="15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17" fontId="5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91" fillId="0" borderId="0" xfId="52" applyFont="1" applyFill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2" fillId="0" borderId="0" xfId="0" applyFont="1" applyFill="1" applyAlignment="1">
      <alignment horizontal="center" vertical="center"/>
    </xf>
    <xf numFmtId="0" fontId="93" fillId="0" borderId="0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 wrapText="1"/>
    </xf>
    <xf numFmtId="0" fontId="93" fillId="0" borderId="0" xfId="0" applyFont="1" applyBorder="1" applyAlignment="1">
      <alignment horizontal="center" vertical="center"/>
    </xf>
    <xf numFmtId="0" fontId="91" fillId="34" borderId="10" xfId="0" applyFont="1" applyFill="1" applyBorder="1" applyAlignment="1">
      <alignment horizontal="center" vertical="center"/>
    </xf>
    <xf numFmtId="0" fontId="5" fillId="0" borderId="0" xfId="52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17" fontId="5" fillId="41" borderId="25" xfId="0" applyNumberFormat="1" applyFont="1" applyFill="1" applyBorder="1" applyAlignment="1">
      <alignment horizontal="center"/>
    </xf>
    <xf numFmtId="17" fontId="5" fillId="41" borderId="26" xfId="0" applyNumberFormat="1" applyFont="1" applyFill="1" applyBorder="1" applyAlignment="1">
      <alignment horizontal="center"/>
    </xf>
    <xf numFmtId="17" fontId="7" fillId="34" borderId="10" xfId="0" applyNumberFormat="1" applyFont="1" applyFill="1" applyBorder="1" applyAlignment="1">
      <alignment horizontal="center" vertical="center"/>
    </xf>
    <xf numFmtId="17" fontId="5" fillId="41" borderId="11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" fontId="5" fillId="41" borderId="1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7" fontId="9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9" fillId="40" borderId="56" xfId="0" applyFont="1" applyFill="1" applyBorder="1" applyAlignment="1">
      <alignment horizontal="justify" vertical="center" wrapText="1"/>
    </xf>
    <xf numFmtId="0" fontId="9" fillId="40" borderId="56" xfId="0" applyFont="1" applyFill="1" applyBorder="1" applyAlignment="1">
      <alignment horizontal="center" vertical="center" wrapText="1"/>
    </xf>
    <xf numFmtId="0" fontId="9" fillId="40" borderId="35" xfId="0" applyFont="1" applyFill="1" applyBorder="1" applyAlignment="1">
      <alignment horizontal="justify" vertical="center" wrapText="1"/>
    </xf>
    <xf numFmtId="0" fontId="9" fillId="40" borderId="35" xfId="0" applyFont="1" applyFill="1" applyBorder="1" applyAlignment="1">
      <alignment horizontal="center" vertical="center" wrapText="1"/>
    </xf>
    <xf numFmtId="0" fontId="9" fillId="40" borderId="35" xfId="0" applyFont="1" applyFill="1" applyBorder="1" applyAlignment="1">
      <alignment horizontal="left" vertical="center"/>
    </xf>
    <xf numFmtId="0" fontId="9" fillId="40" borderId="3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/>
    </xf>
    <xf numFmtId="1" fontId="91" fillId="34" borderId="10" xfId="0" applyNumberFormat="1" applyFont="1" applyFill="1" applyBorder="1" applyAlignment="1">
      <alignment horizontal="center"/>
    </xf>
    <xf numFmtId="3" fontId="97" fillId="0" borderId="57" xfId="0" applyNumberFormat="1" applyFont="1" applyBorder="1" applyAlignment="1">
      <alignment horizontal="center" vertical="center"/>
    </xf>
    <xf numFmtId="3" fontId="97" fillId="0" borderId="14" xfId="0" applyNumberFormat="1" applyFont="1" applyBorder="1" applyAlignment="1">
      <alignment horizontal="center" vertical="center"/>
    </xf>
    <xf numFmtId="0" fontId="6" fillId="0" borderId="48" xfId="50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/>
    </xf>
    <xf numFmtId="0" fontId="6" fillId="0" borderId="51" xfId="50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/>
    </xf>
    <xf numFmtId="0" fontId="0" fillId="0" borderId="51" xfId="0" applyFill="1" applyBorder="1" applyAlignment="1">
      <alignment horizontal="center" vertical="center"/>
    </xf>
    <xf numFmtId="3" fontId="97" fillId="0" borderId="11" xfId="0" applyNumberFormat="1" applyFont="1" applyBorder="1" applyAlignment="1">
      <alignment horizontal="center" vertical="center"/>
    </xf>
    <xf numFmtId="0" fontId="2" fillId="34" borderId="24" xfId="0" applyFont="1" applyFill="1" applyBorder="1" applyAlignment="1">
      <alignment/>
    </xf>
    <xf numFmtId="0" fontId="0" fillId="0" borderId="34" xfId="0" applyFill="1" applyBorder="1" applyAlignment="1">
      <alignment horizontal="center" vertical="center"/>
    </xf>
    <xf numFmtId="0" fontId="66" fillId="0" borderId="34" xfId="50" applyFill="1" applyBorder="1" applyAlignment="1">
      <alignment horizontal="center" vertical="center"/>
      <protection/>
    </xf>
    <xf numFmtId="0" fontId="42" fillId="34" borderId="10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/>
    </xf>
    <xf numFmtId="0" fontId="66" fillId="0" borderId="51" xfId="50" applyBorder="1" applyAlignment="1">
      <alignment horizontal="center" vertical="center"/>
      <protection/>
    </xf>
    <xf numFmtId="0" fontId="85" fillId="34" borderId="10" xfId="50" applyFont="1" applyFill="1" applyBorder="1" applyAlignment="1">
      <alignment horizontal="center" vertical="center"/>
      <protection/>
    </xf>
    <xf numFmtId="0" fontId="6" fillId="0" borderId="5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7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99" fillId="0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99" fillId="0" borderId="0" xfId="0" applyFont="1" applyFill="1" applyAlignment="1">
      <alignment/>
    </xf>
    <xf numFmtId="0" fontId="6" fillId="0" borderId="59" xfId="0" applyFont="1" applyBorder="1" applyAlignment="1">
      <alignment horizontal="center"/>
    </xf>
    <xf numFmtId="0" fontId="7" fillId="38" borderId="38" xfId="0" applyFont="1" applyFill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1" fontId="7" fillId="37" borderId="15" xfId="0" applyNumberFormat="1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7" fillId="38" borderId="15" xfId="0" applyNumberFormat="1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" fontId="7" fillId="0" borderId="0" xfId="0" applyNumberFormat="1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87" fillId="0" borderId="13" xfId="0" applyNumberFormat="1" applyFont="1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67" fillId="0" borderId="0" xfId="50" applyFont="1">
      <alignment/>
      <protection/>
    </xf>
    <xf numFmtId="0" fontId="67" fillId="0" borderId="0" xfId="50" applyFont="1" applyFill="1">
      <alignment/>
      <protection/>
    </xf>
    <xf numFmtId="0" fontId="99" fillId="0" borderId="0" xfId="0" applyFont="1" applyAlignment="1">
      <alignment/>
    </xf>
    <xf numFmtId="3" fontId="99" fillId="0" borderId="0" xfId="0" applyNumberFormat="1" applyFont="1" applyFill="1" applyBorder="1" applyAlignment="1">
      <alignment/>
    </xf>
    <xf numFmtId="0" fontId="5" fillId="0" borderId="0" xfId="52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2" fillId="34" borderId="38" xfId="0" applyNumberFormat="1" applyFont="1" applyFill="1" applyBorder="1" applyAlignment="1">
      <alignment horizontal="center"/>
    </xf>
    <xf numFmtId="1" fontId="42" fillId="34" borderId="64" xfId="0" applyNumberFormat="1" applyFont="1" applyFill="1" applyBorder="1" applyAlignment="1">
      <alignment horizontal="center" vertical="center"/>
    </xf>
    <xf numFmtId="0" fontId="100" fillId="0" borderId="0" xfId="0" applyFont="1" applyAlignment="1">
      <alignment/>
    </xf>
    <xf numFmtId="17" fontId="2" fillId="34" borderId="64" xfId="0" applyNumberFormat="1" applyFont="1" applyFill="1" applyBorder="1" applyAlignment="1">
      <alignment horizontal="center"/>
    </xf>
    <xf numFmtId="0" fontId="96" fillId="39" borderId="12" xfId="0" applyFont="1" applyFill="1" applyBorder="1" applyAlignment="1">
      <alignment horizontal="center" vertical="center"/>
    </xf>
    <xf numFmtId="17" fontId="96" fillId="39" borderId="12" xfId="0" applyNumberFormat="1" applyFont="1" applyFill="1" applyBorder="1" applyAlignment="1">
      <alignment horizontal="center" vertical="center"/>
    </xf>
    <xf numFmtId="3" fontId="101" fillId="34" borderId="24" xfId="0" applyNumberFormat="1" applyFont="1" applyFill="1" applyBorder="1" applyAlignment="1">
      <alignment horizontal="center" vertical="center"/>
    </xf>
    <xf numFmtId="177" fontId="97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" fontId="6" fillId="0" borderId="61" xfId="0" applyNumberFormat="1" applyFont="1" applyBorder="1" applyAlignment="1">
      <alignment horizontal="center" vertical="center"/>
    </xf>
    <xf numFmtId="1" fontId="6" fillId="0" borderId="62" xfId="0" applyNumberFormat="1" applyFont="1" applyBorder="1" applyAlignment="1">
      <alignment horizontal="center" vertical="center"/>
    </xf>
    <xf numFmtId="1" fontId="7" fillId="34" borderId="38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86" fillId="0" borderId="0" xfId="52" applyFont="1" applyFill="1" applyAlignment="1">
      <alignment horizontal="left"/>
    </xf>
    <xf numFmtId="0" fontId="8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4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34" borderId="38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right"/>
    </xf>
    <xf numFmtId="17" fontId="5" fillId="34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2" fillId="34" borderId="6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77" fontId="66" fillId="0" borderId="0" xfId="0" applyNumberFormat="1" applyFont="1" applyAlignment="1">
      <alignment/>
    </xf>
    <xf numFmtId="3" fontId="97" fillId="0" borderId="61" xfId="0" applyNumberFormat="1" applyFont="1" applyBorder="1" applyAlignment="1">
      <alignment horizontal="center" vertical="center"/>
    </xf>
    <xf numFmtId="3" fontId="97" fillId="0" borderId="62" xfId="0" applyNumberFormat="1" applyFont="1" applyBorder="1" applyAlignment="1">
      <alignment horizontal="center" vertical="center"/>
    </xf>
    <xf numFmtId="177" fontId="97" fillId="0" borderId="11" xfId="0" applyNumberFormat="1" applyFont="1" applyBorder="1" applyAlignment="1">
      <alignment horizontal="center" vertical="center"/>
    </xf>
    <xf numFmtId="177" fontId="97" fillId="0" borderId="13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7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102" fillId="0" borderId="51" xfId="0" applyNumberFormat="1" applyFont="1" applyBorder="1" applyAlignment="1">
      <alignment horizontal="center" vertical="center"/>
    </xf>
    <xf numFmtId="164" fontId="102" fillId="0" borderId="20" xfId="0" applyNumberFormat="1" applyFont="1" applyBorder="1" applyAlignment="1">
      <alignment horizontal="center" vertical="center"/>
    </xf>
    <xf numFmtId="164" fontId="102" fillId="0" borderId="21" xfId="0" applyNumberFormat="1" applyFont="1" applyBorder="1" applyAlignment="1">
      <alignment horizontal="center" vertical="center"/>
    </xf>
    <xf numFmtId="3" fontId="101" fillId="39" borderId="10" xfId="0" applyNumberFormat="1" applyFont="1" applyFill="1" applyBorder="1" applyAlignment="1">
      <alignment horizontal="center" vertical="center"/>
    </xf>
    <xf numFmtId="164" fontId="96" fillId="34" borderId="10" xfId="0" applyNumberFormat="1" applyFont="1" applyFill="1" applyBorder="1" applyAlignment="1">
      <alignment horizontal="center" vertical="center"/>
    </xf>
    <xf numFmtId="0" fontId="96" fillId="39" borderId="10" xfId="0" applyFont="1" applyFill="1" applyBorder="1" applyAlignment="1">
      <alignment horizontal="left" vertical="center"/>
    </xf>
    <xf numFmtId="0" fontId="97" fillId="0" borderId="14" xfId="0" applyFont="1" applyBorder="1" applyAlignment="1">
      <alignment horizontal="left" vertical="center"/>
    </xf>
    <xf numFmtId="0" fontId="97" fillId="0" borderId="11" xfId="0" applyFont="1" applyBorder="1" applyAlignment="1">
      <alignment horizontal="left" vertical="center"/>
    </xf>
    <xf numFmtId="0" fontId="97" fillId="0" borderId="13" xfId="0" applyFont="1" applyBorder="1" applyAlignment="1">
      <alignment horizontal="left" vertical="center"/>
    </xf>
    <xf numFmtId="0" fontId="101" fillId="39" borderId="10" xfId="0" applyFont="1" applyFill="1" applyBorder="1" applyAlignment="1">
      <alignment horizontal="left" vertical="center"/>
    </xf>
    <xf numFmtId="1" fontId="2" fillId="34" borderId="38" xfId="0" applyNumberFormat="1" applyFont="1" applyFill="1" applyBorder="1" applyAlignment="1">
      <alignment horizontal="center" vertical="center"/>
    </xf>
    <xf numFmtId="0" fontId="66" fillId="0" borderId="48" xfId="50" applyFill="1" applyBorder="1" applyAlignment="1" quotePrefix="1">
      <alignment horizontal="center" vertical="center"/>
      <protection/>
    </xf>
    <xf numFmtId="1" fontId="0" fillId="0" borderId="28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42" fillId="34" borderId="10" xfId="0" applyNumberFormat="1" applyFont="1" applyFill="1" applyBorder="1" applyAlignment="1">
      <alignment horizontal="center" vertical="center"/>
    </xf>
    <xf numFmtId="2" fontId="66" fillId="0" borderId="17" xfId="50" applyNumberFormat="1" applyBorder="1" applyAlignment="1">
      <alignment horizontal="center" vertical="center"/>
      <protection/>
    </xf>
    <xf numFmtId="2" fontId="66" fillId="0" borderId="11" xfId="50" applyNumberFormat="1" applyBorder="1" applyAlignment="1">
      <alignment horizontal="center" vertical="center"/>
      <protection/>
    </xf>
    <xf numFmtId="2" fontId="85" fillId="34" borderId="10" xfId="50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 horizontal="center" vertical="center"/>
    </xf>
    <xf numFmtId="0" fontId="1" fillId="0" borderId="28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 wrapText="1"/>
    </xf>
    <xf numFmtId="17" fontId="103" fillId="0" borderId="0" xfId="0" applyNumberFormat="1" applyFont="1" applyFill="1" applyBorder="1" applyAlignment="1">
      <alignment horizontal="center" vertical="center" wrapText="1"/>
    </xf>
    <xf numFmtId="17" fontId="67" fillId="0" borderId="0" xfId="0" applyNumberFormat="1" applyFont="1" applyAlignment="1">
      <alignment horizontal="center"/>
    </xf>
    <xf numFmtId="17" fontId="67" fillId="0" borderId="0" xfId="0" applyNumberFormat="1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164" fontId="67" fillId="0" borderId="0" xfId="0" applyNumberFormat="1" applyFont="1" applyAlignment="1">
      <alignment horizontal="center" vertical="center"/>
    </xf>
    <xf numFmtId="17" fontId="67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center" vertical="center"/>
    </xf>
    <xf numFmtId="1" fontId="67" fillId="0" borderId="0" xfId="0" applyNumberFormat="1" applyFont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" fontId="67" fillId="0" borderId="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6" fillId="0" borderId="0" xfId="50" applyBorder="1" applyAlignment="1">
      <alignment horizontal="center" vertical="center"/>
      <protection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7" fontId="2" fillId="34" borderId="16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1" fontId="19" fillId="35" borderId="1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94" fillId="0" borderId="66" xfId="0" applyFont="1" applyFill="1" applyBorder="1" applyAlignment="1">
      <alignment horizontal="justify" vertical="center" wrapText="1"/>
    </xf>
    <xf numFmtId="0" fontId="94" fillId="0" borderId="0" xfId="0" applyFont="1" applyFill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66" fillId="0" borderId="66" xfId="0" applyFont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0" fillId="0" borderId="0" xfId="0" applyFill="1" applyBorder="1" applyAlignment="1">
      <alignment horizontal="left" wrapText="1"/>
    </xf>
    <xf numFmtId="0" fontId="5" fillId="0" borderId="3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6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38" xfId="0" applyNumberFormat="1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8" borderId="67" xfId="0" applyFont="1" applyFill="1" applyBorder="1" applyAlignment="1">
      <alignment horizontal="center"/>
    </xf>
    <xf numFmtId="0" fontId="7" fillId="37" borderId="67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91" fillId="34" borderId="10" xfId="0" applyFont="1" applyFill="1" applyBorder="1" applyAlignment="1">
      <alignment horizontal="right"/>
    </xf>
    <xf numFmtId="1" fontId="1" fillId="0" borderId="22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7" fillId="38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left" vertical="center" wrapText="1"/>
    </xf>
    <xf numFmtId="17" fontId="7" fillId="34" borderId="12" xfId="0" applyNumberFormat="1" applyFont="1" applyFill="1" applyBorder="1" applyAlignment="1">
      <alignment horizontal="center" vertical="center" wrapText="1"/>
    </xf>
    <xf numFmtId="17" fontId="7" fillId="34" borderId="10" xfId="0" applyNumberFormat="1" applyFont="1" applyFill="1" applyBorder="1" applyAlignment="1">
      <alignment horizontal="center" vertical="center" wrapText="1"/>
    </xf>
    <xf numFmtId="17" fontId="7" fillId="34" borderId="10" xfId="0" applyNumberFormat="1" applyFont="1" applyFill="1" applyBorder="1" applyAlignment="1">
      <alignment horizontal="center" vertical="center" wrapText="1"/>
    </xf>
    <xf numFmtId="17" fontId="7" fillId="34" borderId="12" xfId="0" applyNumberFormat="1" applyFont="1" applyFill="1" applyBorder="1" applyAlignment="1">
      <alignment horizontal="center" vertical="center" wrapText="1"/>
    </xf>
    <xf numFmtId="1" fontId="7" fillId="34" borderId="68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76"/>
          <c:w val="0.70325"/>
          <c:h val="0.7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'Canais atendimento'!$A$5</c:f>
              <c:strCache>
                <c:ptCount val="1"/>
                <c:pt idx="0">
                  <c:v>Telefone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atendimento'!$B$4</c:f>
              <c:strCache/>
            </c:strRef>
          </c:cat>
          <c:val>
            <c:numRef>
              <c:f>'Canais atendimento'!$B$5</c:f>
              <c:numCache/>
            </c:numRef>
          </c:val>
        </c:ser>
        <c:ser>
          <c:idx val="1"/>
          <c:order val="1"/>
          <c:tx>
            <c:strRef>
              <c:f>'Canais atendimento'!$A$6</c:f>
              <c:strCache>
                <c:ptCount val="1"/>
                <c:pt idx="0">
                  <c:v>Formulário eletrônico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atendimento'!$B$4</c:f>
              <c:strCache/>
            </c:strRef>
          </c:cat>
          <c:val>
            <c:numRef>
              <c:f>'Canais atendimento'!$B$6</c:f>
              <c:numCache/>
            </c:numRef>
          </c:val>
        </c:ser>
        <c:ser>
          <c:idx val="2"/>
          <c:order val="2"/>
          <c:tx>
            <c:strRef>
              <c:f>'Canais atendimento'!$A$7</c:f>
              <c:strCache>
                <c:ptCount val="1"/>
                <c:pt idx="0">
                  <c:v>Praça de Atendimento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atendimento'!$B$4</c:f>
              <c:strCache/>
            </c:strRef>
          </c:cat>
          <c:val>
            <c:numRef>
              <c:f>'Canais atendimento'!$B$7</c:f>
              <c:numCache/>
            </c:numRef>
          </c:val>
        </c:ser>
        <c:ser>
          <c:idx val="3"/>
          <c:order val="3"/>
          <c:tx>
            <c:strRef>
              <c:f>'Canais atendimento'!$A$8</c:f>
              <c:strCache>
                <c:ptCount val="1"/>
                <c:pt idx="0">
                  <c:v>Pessoalmente/Carta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atendimento'!$B$4</c:f>
              <c:strCache/>
            </c:strRef>
          </c:cat>
          <c:val>
            <c:numRef>
              <c:f>'Canais atendimento'!$B$8</c:f>
              <c:numCache/>
            </c:numRef>
          </c:val>
        </c:ser>
        <c:axId val="65228038"/>
        <c:axId val="50181431"/>
      </c:barChart>
      <c:dateAx>
        <c:axId val="65228038"/>
        <c:scaling>
          <c:orientation val="minMax"/>
        </c:scaling>
        <c:axPos val="l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8143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0181431"/>
        <c:scaling>
          <c:orientation val="minMax"/>
          <c:max val="12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038"/>
        <c:crossesAt val="1"/>
        <c:crossBetween val="between"/>
        <c:dispUnits/>
        <c:majorUnit val="200"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415"/>
          <c:w val="0.2385"/>
          <c:h val="0.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 - 10 assuntos mais demandados dos 3 últimos meses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5"/>
          <c:y val="0.234"/>
          <c:w val="0.99475"/>
          <c:h val="0.76975"/>
        </c:manualLayout>
      </c:layout>
      <c:barChart>
        <c:barDir val="bar"/>
        <c:grouping val="clustered"/>
        <c:varyColors val="1"/>
        <c:ser>
          <c:idx val="2"/>
          <c:order val="0"/>
          <c:tx>
            <c:strRef>
              <c:f>'ASSUNTOS 10+ últimos 3 meses'!$F$6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66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33FF"/>
              </a:solidFill>
              <a:ln w="3175">
                <a:noFill/>
              </a:ln>
            </c:spPr>
          </c:dPt>
          <c:cat>
            <c:strRef>
              <c:f>'ASSUNTOS 10+ últimos 3 meses'!$A$7:$A$16</c:f>
              <c:strCache/>
            </c:strRef>
          </c:cat>
          <c:val>
            <c:numRef>
              <c:f>'ASSUNTOS 10+ últimos 3 meses'!$F$7:$F$16</c:f>
              <c:numCache/>
            </c:numRef>
          </c:val>
        </c:ser>
        <c:axId val="60721164"/>
        <c:axId val="9619565"/>
      </c:barChart>
      <c:catAx>
        <c:axId val="60721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565"/>
        <c:crosses val="autoZero"/>
        <c:auto val="1"/>
        <c:lblOffset val="100"/>
        <c:tickLblSkip val="1"/>
        <c:noMultiLvlLbl val="0"/>
      </c:catAx>
      <c:valAx>
        <c:axId val="9619565"/>
        <c:scaling>
          <c:orientation val="minMax"/>
          <c:max val="3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21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805"/>
          <c:w val="0.62875"/>
          <c:h val="0.808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'ASSUNTOS 10+ últimos 3 meses'!$A$7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3 meses'!$B$6:$D$6</c:f>
              <c:strCache/>
            </c:strRef>
          </c:cat>
          <c:val>
            <c:numRef>
              <c:f>'ASSUNTOS 10+ últimos 3 meses'!$B$7:$D$7</c:f>
              <c:numCache/>
            </c:numRef>
          </c:val>
        </c:ser>
        <c:ser>
          <c:idx val="2"/>
          <c:order val="1"/>
          <c:tx>
            <c:strRef>
              <c:f>'ASSUNTOS 10+ últimos 3 meses'!$A$8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3 meses'!$B$6:$D$6</c:f>
              <c:strCache/>
            </c:strRef>
          </c:cat>
          <c:val>
            <c:numRef>
              <c:f>'ASSUNTOS 10+ últimos 3 meses'!$B$8:$D$8</c:f>
              <c:numCache/>
            </c:numRef>
          </c:val>
        </c:ser>
        <c:ser>
          <c:idx val="3"/>
          <c:order val="2"/>
          <c:tx>
            <c:strRef>
              <c:f>'ASSUNTOS 10+ últimos 3 meses'!$A$9</c:f>
              <c:strCache>
                <c:ptCount val="1"/>
                <c:pt idx="0">
                  <c:v>Qualidade de atendimento </c:v>
                </c:pt>
              </c:strCache>
            </c:strRef>
          </c:tx>
          <c:spPr>
            <a:solidFill>
              <a:srgbClr val="99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3 meses'!$B$6:$D$6</c:f>
              <c:strCache/>
            </c:strRef>
          </c:cat>
          <c:val>
            <c:numRef>
              <c:f>'ASSUNTOS 10+ últimos 3 meses'!$B$9:$D$9</c:f>
              <c:numCache/>
            </c:numRef>
          </c:val>
        </c:ser>
        <c:ser>
          <c:idx val="4"/>
          <c:order val="3"/>
          <c:tx>
            <c:strRef>
              <c:f>'ASSUNTOS 10+ últimos 3 meses'!$A$10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3 meses'!$B$6:$D$6</c:f>
              <c:strCache/>
            </c:strRef>
          </c:cat>
          <c:val>
            <c:numRef>
              <c:f>'ASSUNTOS 10+ últimos 3 meses'!$B$10:$D$10</c:f>
              <c:numCache/>
            </c:numRef>
          </c:val>
        </c:ser>
        <c:ser>
          <c:idx val="5"/>
          <c:order val="4"/>
          <c:tx>
            <c:strRef>
              <c:f>'ASSUNTOS 10+ últimos 3 meses'!$A$11</c:f>
              <c:strCache>
                <c:ptCount val="1"/>
                <c:pt idx="0">
                  <c:v>Veículos abandonados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3 meses'!$B$6:$D$6</c:f>
              <c:strCache/>
            </c:strRef>
          </c:cat>
          <c:val>
            <c:numRef>
              <c:f>'ASSUNTOS 10+ últimos 3 meses'!$B$11:$D$11</c:f>
              <c:numCache/>
            </c:numRef>
          </c:val>
        </c:ser>
        <c:ser>
          <c:idx val="6"/>
          <c:order val="5"/>
          <c:tx>
            <c:strRef>
              <c:f>'ASSUNTOS 10+ últimos 3 meses'!$A$12</c:f>
              <c:strCache>
                <c:ptCount val="1"/>
                <c:pt idx="0">
                  <c:v>Bilhete único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3 meses'!$B$6:$D$6</c:f>
              <c:strCache/>
            </c:strRef>
          </c:cat>
          <c:val>
            <c:numRef>
              <c:f>'ASSUNTOS 10+ últimos 3 meses'!$B$12:$D$12</c:f>
              <c:numCache/>
            </c:numRef>
          </c:val>
        </c:ser>
        <c:ser>
          <c:idx val="7"/>
          <c:order val="6"/>
          <c:tx>
            <c:strRef>
              <c:f>'ASSUNTOS 10+ últimos 3 meses'!$A$13</c:f>
              <c:strCache>
                <c:ptCount val="1"/>
                <c:pt idx="0">
                  <c:v>Processo Administrativo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3 meses'!$B$6:$D$6</c:f>
              <c:strCache/>
            </c:strRef>
          </c:cat>
          <c:val>
            <c:numRef>
              <c:f>'ASSUNTOS 10+ últimos 3 meses'!$B$13:$D$13</c:f>
              <c:numCache/>
            </c:numRef>
          </c:val>
        </c:ser>
        <c:ser>
          <c:idx val="8"/>
          <c:order val="7"/>
          <c:tx>
            <c:strRef>
              <c:f>'ASSUNTOS 10+ últimos 3 meses'!$A$14</c:f>
              <c:strCache>
                <c:ptCount val="1"/>
                <c:pt idx="0">
                  <c:v>Estabelecimentos comerciais, indústrias e serviços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3 meses'!$B$6:$D$6</c:f>
              <c:strCache/>
            </c:strRef>
          </c:cat>
          <c:val>
            <c:numRef>
              <c:f>'ASSUNTOS 10+ últimos 3 meses'!$B$14:$D$14</c:f>
              <c:numCache/>
            </c:numRef>
          </c:val>
        </c:ser>
        <c:ser>
          <c:idx val="9"/>
          <c:order val="8"/>
          <c:tx>
            <c:strRef>
              <c:f>'ASSUNTOS 10+ últimos 3 meses'!$A$15</c:f>
              <c:strCache>
                <c:ptCount val="1"/>
                <c:pt idx="0">
                  <c:v>Drenagem de água de chuva</c:v>
                </c:pt>
              </c:strCache>
            </c:strRef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3 meses'!$B$6:$D$6</c:f>
              <c:strCache/>
            </c:strRef>
          </c:cat>
          <c:val>
            <c:numRef>
              <c:f>'ASSUNTOS 10+ últimos 3 meses'!$B$15:$D$15</c:f>
              <c:numCache/>
            </c:numRef>
          </c:val>
        </c:ser>
        <c:ser>
          <c:idx val="0"/>
          <c:order val="9"/>
          <c:tx>
            <c:strRef>
              <c:f>'ASSUNTOS 10+ últimos 3 meses'!$A$16</c:f>
              <c:strCache>
                <c:ptCount val="1"/>
                <c:pt idx="0">
                  <c:v>Calçadas, guias e postes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3 meses'!$B$6:$D$6</c:f>
              <c:strCache/>
            </c:strRef>
          </c:cat>
          <c:val>
            <c:numRef>
              <c:f>'ASSUNTOS 10+ últimos 3 meses'!$B$16:$D$16</c:f>
              <c:numCache/>
            </c:numRef>
          </c:val>
        </c:ser>
        <c:axId val="19467222"/>
        <c:axId val="40987271"/>
      </c:barChart>
      <c:dateAx>
        <c:axId val="19467222"/>
        <c:scaling>
          <c:orientation val="minMax"/>
        </c:scaling>
        <c:axPos val="l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8727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987271"/>
        <c:scaling>
          <c:orientation val="minMax"/>
          <c:max val="36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7222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2"/>
          <c:y val="0.136"/>
          <c:w val="0.287"/>
          <c:h val="0.8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5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6925"/>
          <c:w val="0.60825"/>
          <c:h val="0.77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 ASSUNTOS + demandados NOV 19'!$L$2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NOV 19'!$L$5:$L$6</c:f>
              <c:numCache/>
            </c:numRef>
          </c:val>
          <c:shape val="box"/>
        </c:ser>
        <c:ser>
          <c:idx val="1"/>
          <c:order val="1"/>
          <c:tx>
            <c:strRef>
              <c:f>'10 ASSUNTOS + demandados NOV 19'!$M$2</c:f>
              <c:strCache>
                <c:ptCount val="1"/>
                <c:pt idx="0">
                  <c:v>Qualidade de atendimento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NOV 19'!$M$5:$M$6</c:f>
              <c:numCache/>
            </c:numRef>
          </c:val>
          <c:shape val="box"/>
        </c:ser>
        <c:ser>
          <c:idx val="2"/>
          <c:order val="2"/>
          <c:tx>
            <c:strRef>
              <c:f>'10 ASSUNTOS + demandados NOV 19'!$N$2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NOV 19'!$N$5:$N$6</c:f>
              <c:numCache/>
            </c:numRef>
          </c:val>
          <c:shape val="box"/>
        </c:ser>
        <c:ser>
          <c:idx val="3"/>
          <c:order val="3"/>
          <c:tx>
            <c:strRef>
              <c:f>'10 ASSUNTOS + demandados NOV 19'!$O$2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NOV 19'!$O$5:$O$6</c:f>
              <c:numCache/>
            </c:numRef>
          </c:val>
          <c:shape val="box"/>
        </c:ser>
        <c:ser>
          <c:idx val="4"/>
          <c:order val="4"/>
          <c:tx>
            <c:strRef>
              <c:f>'10 ASSUNTOS + demandados NOV 19'!$P$2</c:f>
              <c:strCache>
                <c:ptCount val="1"/>
                <c:pt idx="0">
                  <c:v>Drenagem de água de chuva</c:v>
                </c:pt>
              </c:strCache>
            </c:strRef>
          </c:tx>
          <c:spPr>
            <a:solidFill>
              <a:srgbClr val="EC04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NOV 19'!$P$5:$P$6</c:f>
              <c:numCache/>
            </c:numRef>
          </c:val>
          <c:shape val="box"/>
        </c:ser>
        <c:ser>
          <c:idx val="5"/>
          <c:order val="5"/>
          <c:tx>
            <c:strRef>
              <c:f>'10 ASSUNTOS + demandados NOV 19'!$Q$2</c:f>
              <c:strCache>
                <c:ptCount val="1"/>
                <c:pt idx="0">
                  <c:v>Veículos abandonados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NOV 19'!$Q$5:$Q$6</c:f>
              <c:numCache/>
            </c:numRef>
          </c:val>
          <c:shape val="box"/>
        </c:ser>
        <c:ser>
          <c:idx val="6"/>
          <c:order val="6"/>
          <c:tx>
            <c:strRef>
              <c:f>'10 ASSUNTOS + demandados NOV 19'!$R$2</c:f>
              <c:strCache>
                <c:ptCount val="1"/>
                <c:pt idx="0">
                  <c:v>Processo Administrativo 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NOV 19'!$R$5:$R$6</c:f>
              <c:numCache/>
            </c:numRef>
          </c:val>
          <c:shape val="box"/>
        </c:ser>
        <c:ser>
          <c:idx val="7"/>
          <c:order val="7"/>
          <c:tx>
            <c:strRef>
              <c:f>'10 ASSUNTOS + demandados NOV 19'!$S$2</c:f>
              <c:strCache>
                <c:ptCount val="1"/>
                <c:pt idx="0">
                  <c:v>Estabelecimentos comerciais, indústrias e serviços</c:v>
                </c:pt>
              </c:strCache>
            </c:strRef>
          </c:tx>
          <c:spPr>
            <a:solidFill>
              <a:srgbClr val="FDEA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NOV 19'!$S$5:$S$6</c:f>
              <c:numCache/>
            </c:numRef>
          </c:val>
          <c:shape val="box"/>
        </c:ser>
        <c:ser>
          <c:idx val="8"/>
          <c:order val="8"/>
          <c:tx>
            <c:strRef>
              <c:f>'10 ASSUNTOS + demandados NOV 19'!$T$2</c:f>
              <c:strCache>
                <c:ptCount val="1"/>
                <c:pt idx="0">
                  <c:v>Calçadas, guias e postes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NOV 19'!$T$5:$T$6</c:f>
              <c:numCache/>
            </c:numRef>
          </c:val>
          <c:shape val="box"/>
        </c:ser>
        <c:ser>
          <c:idx val="9"/>
          <c:order val="9"/>
          <c:tx>
            <c:strRef>
              <c:f>'10 ASSUNTOS + demandados NOV 19'!$U$2</c:f>
              <c:strCache>
                <c:ptCount val="1"/>
                <c:pt idx="0">
                  <c:v>Bilhete único</c:v>
                </c:pt>
              </c:strCache>
            </c:strRef>
          </c:tx>
          <c:spPr>
            <a:solidFill>
              <a:srgbClr val="9E20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NOV 19'!$U$5:$U$6</c:f>
              <c:numCache/>
            </c:numRef>
          </c:val>
          <c:shape val="box"/>
        </c:ser>
        <c:ser>
          <c:idx val="10"/>
          <c:order val="10"/>
          <c:tx>
            <c:strRef>
              <c:f>'10 ASSUNTOS + demandados NOV 19'!$V$2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'10 ASSUNTOS + demandados NOV 19'!$V$5:$V$6</c:f>
              <c:numCache/>
            </c:numRef>
          </c:val>
          <c:shape val="box"/>
        </c:ser>
        <c:overlap val="100"/>
        <c:shape val="box"/>
        <c:axId val="33341120"/>
        <c:axId val="31634625"/>
      </c:bar3DChart>
      <c:catAx>
        <c:axId val="33341120"/>
        <c:scaling>
          <c:orientation val="minMax"/>
        </c:scaling>
        <c:axPos val="b"/>
        <c:delete val="1"/>
        <c:majorTickMark val="out"/>
        <c:minorTickMark val="none"/>
        <c:tickLblPos val="nextTo"/>
        <c:crossAx val="31634625"/>
        <c:crosses val="autoZero"/>
        <c:auto val="1"/>
        <c:lblOffset val="100"/>
        <c:tickLblSkip val="1"/>
        <c:noMultiLvlLbl val="0"/>
      </c:catAx>
      <c:valAx>
        <c:axId val="31634625"/>
        <c:scaling>
          <c:orientation val="minMax"/>
          <c:max val="2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41120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187"/>
          <c:w val="0.34125"/>
          <c:h val="0.7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9575"/>
          <c:w val="0.9185"/>
          <c:h val="0.84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'10 ASSUNTOS + demandados NOV 19'!$B$6</c:f>
              <c:strCache>
                <c:ptCount val="1"/>
                <c:pt idx="0">
                  <c:v>nov/19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66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E20EC"/>
              </a:solidFill>
              <a:ln w="3175">
                <a:noFill/>
              </a:ln>
            </c:spPr>
          </c:dPt>
          <c:cat>
            <c:strRef>
              <c:f>'10 ASSUNTOS + demandados NOV 19'!$A$7:$A$16</c:f>
              <c:strCache/>
            </c:strRef>
          </c:cat>
          <c:val>
            <c:numRef>
              <c:f>'10 ASSUNTOS + demandados NOV 19'!$B$7:$B$16</c:f>
              <c:numCache/>
            </c:numRef>
          </c:val>
        </c:ser>
        <c:overlap val="-71"/>
        <c:gapWidth val="59"/>
        <c:axId val="16276170"/>
        <c:axId val="12267803"/>
      </c:barChart>
      <c:catAx>
        <c:axId val="1627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67803"/>
        <c:crosses val="autoZero"/>
        <c:auto val="1"/>
        <c:lblOffset val="100"/>
        <c:tickLblSkip val="1"/>
        <c:noMultiLvlLbl val="0"/>
      </c:catAx>
      <c:valAx>
        <c:axId val="12267803"/>
        <c:scaling>
          <c:orientation val="minMax"/>
          <c:max val="2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76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66"/>
          <c:w val="0.97975"/>
          <c:h val="0.89875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'10 UNIDADES + demandadas 2019'!$N$6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E20EC"/>
              </a:solidFill>
              <a:ln w="3175">
                <a:solidFill>
                  <a:srgbClr val="666699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3175">
                <a:solidFill>
                  <a:srgbClr val="666699"/>
                </a:solidFill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solidFill>
                  <a:srgbClr val="666699"/>
                </a:solidFill>
              </a:ln>
            </c:spPr>
          </c:dPt>
          <c:dPt>
            <c:idx val="3"/>
            <c:invertIfNegative val="0"/>
            <c:spPr>
              <a:solidFill>
                <a:srgbClr val="00FFFF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invertIfNegative val="0"/>
            <c:spPr>
              <a:solidFill>
                <a:srgbClr val="3333FF"/>
              </a:solidFill>
              <a:ln w="3175">
                <a:solidFill>
                  <a:srgbClr val="666699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3175">
                <a:solidFill>
                  <a:srgbClr val="666699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solidFill>
                  <a:srgbClr val="666699"/>
                </a:solidFill>
              </a:ln>
            </c:spPr>
          </c:dPt>
          <c:dPt>
            <c:idx val="7"/>
            <c:invertIfNegative val="0"/>
            <c:spPr>
              <a:solidFill>
                <a:srgbClr val="FF66FF"/>
              </a:solidFill>
              <a:ln w="3175">
                <a:solidFill>
                  <a:srgbClr val="666699"/>
                </a:solidFill>
              </a:ln>
            </c:spPr>
          </c:dPt>
          <c:dPt>
            <c:idx val="8"/>
            <c:invertIfNegative val="0"/>
            <c:spPr>
              <a:solidFill>
                <a:srgbClr val="000000"/>
              </a:solidFill>
              <a:ln w="3175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3175">
                <a:solidFill>
                  <a:srgbClr val="666699"/>
                </a:solidFill>
              </a:ln>
            </c:spPr>
          </c:dPt>
          <c:cat>
            <c:strRef>
              <c:f>'10 UNIDADES + demandadas 2019'!$A$7:$A$16</c:f>
              <c:strCache/>
            </c:strRef>
          </c:cat>
          <c:val>
            <c:numRef>
              <c:f>'10 UNIDADES + demandadas 2019'!$N$7:$N$16</c:f>
              <c:numCache/>
            </c:numRef>
          </c:val>
        </c:ser>
        <c:gapWidth val="318"/>
        <c:axId val="43301364"/>
        <c:axId val="54167957"/>
      </c:barChart>
      <c:catAx>
        <c:axId val="433013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17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67957"/>
        <c:crosses val="autoZero"/>
        <c:auto val="1"/>
        <c:lblOffset val="100"/>
        <c:tickLblSkip val="1"/>
        <c:noMultiLvlLbl val="0"/>
      </c:catAx>
      <c:valAx>
        <c:axId val="54167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01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 órgãos mais demandados - Média 2019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175"/>
          <c:y val="0.17725"/>
          <c:w val="0.49025"/>
          <c:h val="0.69525"/>
        </c:manualLayout>
      </c:layout>
      <c:pieChart>
        <c:varyColors val="1"/>
        <c:ser>
          <c:idx val="9"/>
          <c:order val="0"/>
          <c:tx>
            <c:strRef>
              <c:f>'10 UNIDADES + demandadas 2019'!$N$6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66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Subprefeitura Sé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'10 UNIDADES + demandadas 2019'!$A$7:$A$16</c:f>
              <c:strCache/>
            </c:strRef>
          </c:cat>
          <c:val>
            <c:numRef>
              <c:f>'10 UNIDADES + demandadas 2019'!$N$7:$N$16</c:f>
              <c:numCache/>
            </c:numRef>
          </c:val>
        </c:ser>
        <c:firstSliceAng val="12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75"/>
          <c:w val="0.667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'10 UNIDADES + demandadas 2019'!$A$7</c:f>
              <c:strCache>
                <c:ptCount val="1"/>
                <c:pt idx="0">
                  <c:v>Autoridade Municipal de Limpeza  Urbana - AMLURB***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2019'!$B$6:$L$6</c:f>
              <c:strCache/>
            </c:strRef>
          </c:cat>
          <c:val>
            <c:numRef>
              <c:f>'10 UNIDADES + demandadas 2019'!$B$7:$L$7</c:f>
              <c:numCache/>
            </c:numRef>
          </c:val>
          <c:smooth val="0"/>
        </c:ser>
        <c:ser>
          <c:idx val="1"/>
          <c:order val="1"/>
          <c:tx>
            <c:strRef>
              <c:f>'10 UNIDADES + demandadas 2019'!$A$8</c:f>
              <c:strCache>
                <c:ptCount val="1"/>
                <c:pt idx="0">
                  <c:v>Secretaria Municipal da Fazenda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2019'!$B$6:$L$6</c:f>
              <c:strCache/>
            </c:strRef>
          </c:cat>
          <c:val>
            <c:numRef>
              <c:f>'10 UNIDADES + demandadas 2019'!$B$8:$L$8</c:f>
              <c:numCache/>
            </c:numRef>
          </c:val>
          <c:smooth val="0"/>
        </c:ser>
        <c:ser>
          <c:idx val="2"/>
          <c:order val="2"/>
          <c:tx>
            <c:strRef>
              <c:f>'10 UNIDADES + demandadas 2019'!$A$9</c:f>
              <c:strCache>
                <c:ptCount val="1"/>
                <c:pt idx="0">
                  <c:v>São Paulo Transportes - SPTRANS***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2019'!$B$6:$L$6</c:f>
              <c:strCache/>
            </c:strRef>
          </c:cat>
          <c:val>
            <c:numRef>
              <c:f>'10 UNIDADES + demandadas 2019'!$B$9:$L$9</c:f>
              <c:numCache/>
            </c:numRef>
          </c:val>
          <c:smooth val="0"/>
        </c:ser>
        <c:ser>
          <c:idx val="3"/>
          <c:order val="3"/>
          <c:tx>
            <c:strRef>
              <c:f>'10 UNIDADES + demandadas 2019'!$A$10</c:f>
              <c:strCache>
                <c:ptCount val="1"/>
                <c:pt idx="0">
                  <c:v>Companhia de Engenharia de Tráfego - CET***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2019'!$B$6:$L$6</c:f>
              <c:strCache/>
            </c:strRef>
          </c:cat>
          <c:val>
            <c:numRef>
              <c:f>'10 UNIDADES + demandadas 2019'!$B$10:$L$10</c:f>
              <c:numCache/>
            </c:numRef>
          </c:val>
          <c:smooth val="0"/>
        </c:ser>
        <c:ser>
          <c:idx val="4"/>
          <c:order val="4"/>
          <c:tx>
            <c:strRef>
              <c:f>'10 UNIDADES + demandadas 2019'!$A$11</c:f>
              <c:strCache>
                <c:ptCount val="1"/>
                <c:pt idx="0">
                  <c:v>Secretaria Municipal da Saúde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2019'!$B$6:$L$6</c:f>
              <c:strCache/>
            </c:strRef>
          </c:cat>
          <c:val>
            <c:numRef>
              <c:f>'10 UNIDADES + demandadas 2019'!$B$11:$L$11</c:f>
              <c:numCache/>
            </c:numRef>
          </c:val>
          <c:smooth val="0"/>
        </c:ser>
        <c:ser>
          <c:idx val="5"/>
          <c:order val="5"/>
          <c:tx>
            <c:strRef>
              <c:f>'10 UNIDADES + demandadas 2019'!$A$12</c:f>
              <c:strCache>
                <c:ptCount val="1"/>
                <c:pt idx="0">
                  <c:v>Secretaria Municipal de Educação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2019'!$B$6:$L$6</c:f>
              <c:strCache/>
            </c:strRef>
          </c:cat>
          <c:val>
            <c:numRef>
              <c:f>'10 UNIDADES + demandadas 2019'!$B$12:$L$12</c:f>
              <c:numCache/>
            </c:numRef>
          </c:val>
          <c:smooth val="0"/>
        </c:ser>
        <c:ser>
          <c:idx val="6"/>
          <c:order val="6"/>
          <c:tx>
            <c:strRef>
              <c:f>'10 UNIDADES + demandadas 2019'!$A$13</c:f>
              <c:strCache>
                <c:ptCount val="1"/>
                <c:pt idx="0">
                  <c:v>Secretaria Municipal das Prefeituras Regionais* ¹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2019'!$B$6:$L$6</c:f>
              <c:strCache/>
            </c:strRef>
          </c:cat>
          <c:val>
            <c:numRef>
              <c:f>'10 UNIDADES + demandadas 2019'!$B$13:$L$13</c:f>
              <c:numCache/>
            </c:numRef>
          </c:val>
          <c:smooth val="0"/>
        </c:ser>
        <c:ser>
          <c:idx val="7"/>
          <c:order val="7"/>
          <c:tx>
            <c:strRef>
              <c:f>'10 UNIDADES + demandadas 2019'!$A$14</c:f>
              <c:strCache>
                <c:ptCount val="1"/>
                <c:pt idx="0">
                  <c:v>Subprefeitura Sé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2019'!$B$6:$L$6</c:f>
              <c:strCache/>
            </c:strRef>
          </c:cat>
          <c:val>
            <c:numRef>
              <c:f>'10 UNIDADES + demandadas 2019'!$B$14:$L$14</c:f>
              <c:numCache/>
            </c:numRef>
          </c:val>
          <c:smooth val="0"/>
        </c:ser>
        <c:ser>
          <c:idx val="8"/>
          <c:order val="8"/>
          <c:tx>
            <c:strRef>
              <c:f>'10 UNIDADES + demandadas 2019'!$A$15</c:f>
              <c:strCache>
                <c:ptCount val="1"/>
                <c:pt idx="0">
                  <c:v>Subprefeitura Itaquera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2019'!$B$6:$L$6</c:f>
              <c:strCache/>
            </c:strRef>
          </c:cat>
          <c:val>
            <c:numRef>
              <c:f>'10 UNIDADES + demandadas 2019'!$B$15:$L$15</c:f>
              <c:numCache/>
            </c:numRef>
          </c:val>
          <c:smooth val="0"/>
        </c:ser>
        <c:ser>
          <c:idx val="9"/>
          <c:order val="9"/>
          <c:tx>
            <c:strRef>
              <c:f>'10 UNIDADES + demandadas 2019'!$A$16</c:f>
              <c:strCache>
                <c:ptCount val="1"/>
                <c:pt idx="0">
                  <c:v>Subprefeitura Santana/Tucuruvi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2019'!$B$6:$L$6</c:f>
              <c:strCache/>
            </c:strRef>
          </c:cat>
          <c:val>
            <c:numRef>
              <c:f>'10 UNIDADES + demandadas 2019'!$B$16:$L$16</c:f>
              <c:numCache/>
            </c:numRef>
          </c:val>
          <c:smooth val="0"/>
        </c:ser>
        <c:marker val="1"/>
        <c:axId val="17749566"/>
        <c:axId val="25528367"/>
      </c:lineChart>
      <c:dateAx>
        <c:axId val="177495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836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5528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49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1245"/>
          <c:w val="0.3355"/>
          <c:h val="0.8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Média - Unidades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 mais demandadas 3 últimos meses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75"/>
          <c:y val="0.17775"/>
          <c:w val="0.9915"/>
          <c:h val="0.825"/>
        </c:manualLayout>
      </c:layout>
      <c:barChart>
        <c:barDir val="bar"/>
        <c:grouping val="clustered"/>
        <c:varyColors val="1"/>
        <c:ser>
          <c:idx val="3"/>
          <c:order val="0"/>
          <c:tx>
            <c:strRef>
              <c:f>'UNIDADES - 10+ últimos 3 meses'!$F$6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66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'UNIDADES - 10+ últimos 3 meses'!$A$7:$A$16</c:f>
              <c:strCache/>
            </c:strRef>
          </c:cat>
          <c:val>
            <c:numRef>
              <c:f>'UNIDADES - 10+ últimos 3 meses'!$F$7:$F$16</c:f>
              <c:numCache/>
            </c:numRef>
          </c:val>
        </c:ser>
        <c:axId val="28428712"/>
        <c:axId val="54531817"/>
      </c:barChart>
      <c:catAx>
        <c:axId val="28428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1817"/>
        <c:crosses val="autoZero"/>
        <c:auto val="1"/>
        <c:lblOffset val="100"/>
        <c:tickLblSkip val="1"/>
        <c:noMultiLvlLbl val="0"/>
      </c:catAx>
      <c:valAx>
        <c:axId val="54531817"/>
        <c:scaling>
          <c:orientation val="minMax"/>
          <c:max val="22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871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8775"/>
          <c:w val="0.71375"/>
          <c:h val="0.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'UNIDADES - 10+ últimos 3 meses'!$A$7</c:f>
              <c:strCache>
                <c:ptCount val="1"/>
                <c:pt idx="0">
                  <c:v>Secretaria Municipal da Fazenda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3 meses'!$B$6:$D$6</c:f>
              <c:strCache/>
            </c:strRef>
          </c:cat>
          <c:val>
            <c:numRef>
              <c:f>'UNIDADES - 10+ últimos 3 meses'!$B$7:$D$7</c:f>
              <c:numCache/>
            </c:numRef>
          </c:val>
        </c:ser>
        <c:ser>
          <c:idx val="1"/>
          <c:order val="1"/>
          <c:tx>
            <c:strRef>
              <c:f>'UNIDADES - 10+ últimos 3 meses'!$A$8</c:f>
              <c:strCache>
                <c:ptCount val="1"/>
                <c:pt idx="0">
                  <c:v>Autoridade Municipal de Limpeza  Urbana - AMLURB***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3 meses'!$B$6:$D$6</c:f>
              <c:strCache/>
            </c:strRef>
          </c:cat>
          <c:val>
            <c:numRef>
              <c:f>'UNIDADES - 10+ últimos 3 meses'!$B$8:$D$8</c:f>
              <c:numCache/>
            </c:numRef>
          </c:val>
        </c:ser>
        <c:ser>
          <c:idx val="2"/>
          <c:order val="2"/>
          <c:tx>
            <c:strRef>
              <c:f>'UNIDADES - 10+ últimos 3 meses'!$A$9</c:f>
              <c:strCache>
                <c:ptCount val="1"/>
                <c:pt idx="0">
                  <c:v>São Paulo Transportes - SPTRANS***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3 meses'!$B$6:$D$6</c:f>
              <c:strCache/>
            </c:strRef>
          </c:cat>
          <c:val>
            <c:numRef>
              <c:f>'UNIDADES - 10+ últimos 3 meses'!$B$9:$D$9</c:f>
              <c:numCache/>
            </c:numRef>
          </c:val>
        </c:ser>
        <c:ser>
          <c:idx val="3"/>
          <c:order val="3"/>
          <c:tx>
            <c:strRef>
              <c:f>'UNIDADES - 10+ últimos 3 meses'!$A$10</c:f>
              <c:strCache>
                <c:ptCount val="1"/>
                <c:pt idx="0">
                  <c:v>Companhia de Engenharia de Tráfego - CET***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3 meses'!$B$6:$D$6</c:f>
              <c:strCache/>
            </c:strRef>
          </c:cat>
          <c:val>
            <c:numRef>
              <c:f>'UNIDADES - 10+ últimos 3 meses'!$B$10:$D$10</c:f>
              <c:numCache/>
            </c:numRef>
          </c:val>
        </c:ser>
        <c:ser>
          <c:idx val="4"/>
          <c:order val="4"/>
          <c:tx>
            <c:strRef>
              <c:f>'UNIDADES - 10+ últimos 3 meses'!$A$11</c:f>
              <c:strCache>
                <c:ptCount val="1"/>
                <c:pt idx="0">
                  <c:v>Secretaria Municipal da Saúde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3 meses'!$B$6:$D$6</c:f>
              <c:strCache/>
            </c:strRef>
          </c:cat>
          <c:val>
            <c:numRef>
              <c:f>'UNIDADES - 10+ últimos 3 meses'!$B$11:$D$11</c:f>
              <c:numCache/>
            </c:numRef>
          </c:val>
        </c:ser>
        <c:ser>
          <c:idx val="5"/>
          <c:order val="5"/>
          <c:tx>
            <c:strRef>
              <c:f>'UNIDADES - 10+ últimos 3 meses'!$A$12</c:f>
              <c:strCache>
                <c:ptCount val="1"/>
                <c:pt idx="0">
                  <c:v>Secretaria Municipal das Prefeituras Regionais* ¹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3 meses'!$B$6:$D$6</c:f>
              <c:strCache/>
            </c:strRef>
          </c:cat>
          <c:val>
            <c:numRef>
              <c:f>'UNIDADES - 10+ últimos 3 meses'!$B$12:$D$12</c:f>
              <c:numCache/>
            </c:numRef>
          </c:val>
        </c:ser>
        <c:ser>
          <c:idx val="6"/>
          <c:order val="6"/>
          <c:tx>
            <c:strRef>
              <c:f>'UNIDADES - 10+ últimos 3 meses'!$A$13</c:f>
              <c:strCache>
                <c:ptCount val="1"/>
                <c:pt idx="0">
                  <c:v>Subprefeitura Sé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3 meses'!$B$6:$D$6</c:f>
              <c:strCache/>
            </c:strRef>
          </c:cat>
          <c:val>
            <c:numRef>
              <c:f>'UNIDADES - 10+ últimos 3 meses'!$B$13:$D$13</c:f>
              <c:numCache/>
            </c:numRef>
          </c:val>
        </c:ser>
        <c:ser>
          <c:idx val="7"/>
          <c:order val="7"/>
          <c:tx>
            <c:strRef>
              <c:f>'UNIDADES - 10+ últimos 3 meses'!$A$14</c:f>
              <c:strCache>
                <c:ptCount val="1"/>
                <c:pt idx="0">
                  <c:v>Secretaria Municipal de Educação</c:v>
                </c:pt>
              </c:strCache>
            </c:strRef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3 meses'!$B$6:$D$6</c:f>
              <c:strCache/>
            </c:strRef>
          </c:cat>
          <c:val>
            <c:numRef>
              <c:f>'UNIDADES - 10+ últimos 3 meses'!$B$14:$D$14</c:f>
              <c:numCache/>
            </c:numRef>
          </c:val>
        </c:ser>
        <c:ser>
          <c:idx val="8"/>
          <c:order val="8"/>
          <c:tx>
            <c:strRef>
              <c:f>'UNIDADES - 10+ últimos 3 meses'!$A$15</c:f>
              <c:strCache>
                <c:ptCount val="1"/>
                <c:pt idx="0">
                  <c:v>Secretaria Municipal de Mobilidade e Transportes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3 meses'!$B$6:$D$6</c:f>
              <c:strCache/>
            </c:strRef>
          </c:cat>
          <c:val>
            <c:numRef>
              <c:f>'UNIDADES - 10+ últimos 3 meses'!$B$15:$D$15</c:f>
              <c:numCache/>
            </c:numRef>
          </c:val>
        </c:ser>
        <c:ser>
          <c:idx val="9"/>
          <c:order val="9"/>
          <c:tx>
            <c:strRef>
              <c:f>'UNIDADES - 10+ últimos 3 meses'!$A$16</c:f>
              <c:strCache>
                <c:ptCount val="1"/>
                <c:pt idx="0">
                  <c:v>Subprefeitura Santo Amaro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3 meses'!$B$6:$D$6</c:f>
              <c:strCache/>
            </c:strRef>
          </c:cat>
          <c:val>
            <c:numRef>
              <c:f>'UNIDADES - 10+ últimos 3 meses'!$B$16:$D$16</c:f>
              <c:numCache/>
            </c:numRef>
          </c:val>
        </c:ser>
        <c:axId val="21024306"/>
        <c:axId val="55001027"/>
      </c:barChart>
      <c:dateAx>
        <c:axId val="21024306"/>
        <c:scaling>
          <c:orientation val="minMax"/>
        </c:scaling>
        <c:axPos val="l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0102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001027"/>
        <c:scaling>
          <c:orientation val="minMax"/>
          <c:max val="2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24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75"/>
          <c:y val="0.00575"/>
          <c:w val="0.23675"/>
          <c:h val="0.9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133"/>
          <c:w val="0.9465"/>
          <c:h val="0.937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33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66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cat>
            <c:strRef>
              <c:f>'10 UNIDADES + demandadas NOV 19'!$A$7:$A$16</c:f>
              <c:strCache/>
            </c:strRef>
          </c:cat>
          <c:val>
            <c:numRef>
              <c:f>'10 UNIDADES + demandadas NOV 19'!$B$7:$B$16</c:f>
              <c:numCache/>
            </c:numRef>
          </c:val>
        </c:ser>
        <c:axId val="25247196"/>
        <c:axId val="25898173"/>
      </c:barChart>
      <c:catAx>
        <c:axId val="2524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22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98173"/>
        <c:crosses val="autoZero"/>
        <c:auto val="1"/>
        <c:lblOffset val="100"/>
        <c:tickLblSkip val="1"/>
        <c:noMultiLvlLbl val="0"/>
      </c:catAx>
      <c:valAx>
        <c:axId val="25898173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4719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0775"/>
          <c:w val="0.70025"/>
          <c:h val="0.893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'Canais atendimento'!$A$5</c:f>
              <c:strCache>
                <c:ptCount val="1"/>
                <c:pt idx="0">
                  <c:v>Telefone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'Canais atendimento'!$P$4</c:f>
              <c:strCache/>
            </c:strRef>
          </c:cat>
          <c:val>
            <c:numRef>
              <c:f>'Canais atendimento'!$P$5</c:f>
              <c:numCache/>
            </c:numRef>
          </c:val>
        </c:ser>
        <c:ser>
          <c:idx val="0"/>
          <c:order val="1"/>
          <c:tx>
            <c:strRef>
              <c:f>'Canais atendimento'!$A$6</c:f>
              <c:strCache>
                <c:ptCount val="1"/>
                <c:pt idx="0">
                  <c:v>Formulário eletrônico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'Canais atendimento'!$P$4</c:f>
              <c:strCache/>
            </c:strRef>
          </c:cat>
          <c:val>
            <c:numRef>
              <c:f>'Canais atendimento'!$P$6</c:f>
              <c:numCache/>
            </c:numRef>
          </c:val>
        </c:ser>
        <c:ser>
          <c:idx val="1"/>
          <c:order val="2"/>
          <c:tx>
            <c:strRef>
              <c:f>'Canais atendimento'!$A$7</c:f>
              <c:strCache>
                <c:ptCount val="1"/>
                <c:pt idx="0">
                  <c:v>Praça de Atendimento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atendimento'!$P$4</c:f>
              <c:strCache/>
            </c:strRef>
          </c:cat>
          <c:val>
            <c:numRef>
              <c:f>'Canais atendimento'!$P$7</c:f>
              <c:numCache/>
            </c:numRef>
          </c:val>
        </c:ser>
        <c:ser>
          <c:idx val="3"/>
          <c:order val="3"/>
          <c:tx>
            <c:strRef>
              <c:f>'Canais atendimento'!$A$8</c:f>
              <c:strCache>
                <c:ptCount val="1"/>
                <c:pt idx="0">
                  <c:v>Pessoalmente/Carta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'Canais atendimento'!$P$4</c:f>
              <c:strCache/>
            </c:strRef>
          </c:cat>
          <c:val>
            <c:numRef>
              <c:f>'Canais atendimento'!$P$8</c:f>
              <c:numCache/>
            </c:numRef>
          </c:val>
        </c:ser>
        <c:overlap val="100"/>
        <c:axId val="48979696"/>
        <c:axId val="38164081"/>
      </c:bar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9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65"/>
          <c:y val="0.36775"/>
          <c:w val="0.311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"/>
          <c:y val="0.18375"/>
          <c:w val="0.58675"/>
          <c:h val="0.77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 UNIDADES + demandadas NOV 19'!$P$1</c:f>
              <c:strCache>
                <c:ptCount val="1"/>
                <c:pt idx="0">
                  <c:v>Secretaria Municipal da Fazenda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NOV 19'!$P$2:$P$4</c:f>
              <c:numCache/>
            </c:numRef>
          </c:val>
          <c:shape val="box"/>
        </c:ser>
        <c:ser>
          <c:idx val="1"/>
          <c:order val="1"/>
          <c:tx>
            <c:strRef>
              <c:f>'10 UNIDADES + demandadas NOV 19'!$Q$1</c:f>
              <c:strCache>
                <c:ptCount val="1"/>
                <c:pt idx="0">
                  <c:v>Autoridade Municipal de Limpeza  Urbana - AMLURB***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NOV 19'!$Q$2:$Q$4</c:f>
              <c:numCache/>
            </c:numRef>
          </c:val>
          <c:shape val="box"/>
        </c:ser>
        <c:ser>
          <c:idx val="2"/>
          <c:order val="2"/>
          <c:tx>
            <c:strRef>
              <c:f>'10 UNIDADES + demandadas NOV 19'!$R$1</c:f>
              <c:strCache>
                <c:ptCount val="1"/>
                <c:pt idx="0">
                  <c:v>São Paulo Transportes - SPTRANS***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NOV 19'!$R$2:$R$4</c:f>
              <c:numCache/>
            </c:numRef>
          </c:val>
          <c:shape val="box"/>
        </c:ser>
        <c:ser>
          <c:idx val="3"/>
          <c:order val="3"/>
          <c:tx>
            <c:strRef>
              <c:f>'10 UNIDADES + demandadas NOV 19'!$S$1</c:f>
              <c:strCache>
                <c:ptCount val="1"/>
                <c:pt idx="0">
                  <c:v>Companhia de Engenharia de Tráfego - CET***</c:v>
                </c:pt>
              </c:strCache>
            </c:strRef>
          </c:tx>
          <c:spPr>
            <a:solidFill>
              <a:srgbClr val="99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NOV 19'!$S$2:$S$4</c:f>
              <c:numCache/>
            </c:numRef>
          </c:val>
          <c:shape val="box"/>
        </c:ser>
        <c:ser>
          <c:idx val="4"/>
          <c:order val="4"/>
          <c:tx>
            <c:strRef>
              <c:f>'10 UNIDADES + demandadas NOV 19'!$T$1</c:f>
              <c:strCache>
                <c:ptCount val="1"/>
                <c:pt idx="0">
                  <c:v>Subprefeitura Sé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NOV 19'!$T$2:$T$4</c:f>
              <c:numCache/>
            </c:numRef>
          </c:val>
          <c:shape val="box"/>
        </c:ser>
        <c:ser>
          <c:idx val="5"/>
          <c:order val="5"/>
          <c:tx>
            <c:strRef>
              <c:f>'10 UNIDADES + demandadas NOV 19'!$U$1</c:f>
              <c:strCache>
                <c:ptCount val="1"/>
                <c:pt idx="0">
                  <c:v>Secretaria Municipal de Educação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NOV 19'!$U$2:$U$4</c:f>
              <c:numCache/>
            </c:numRef>
          </c:val>
          <c:shape val="box"/>
        </c:ser>
        <c:ser>
          <c:idx val="6"/>
          <c:order val="6"/>
          <c:tx>
            <c:strRef>
              <c:f>'10 UNIDADES + demandadas NOV 19'!$V$1</c:f>
              <c:strCache>
                <c:ptCount val="1"/>
                <c:pt idx="0">
                  <c:v>Secretaria Municipal da Saúde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NOV 19'!$V$2:$V$4</c:f>
              <c:numCache/>
            </c:numRef>
          </c:val>
          <c:shape val="box"/>
        </c:ser>
        <c:ser>
          <c:idx val="7"/>
          <c:order val="7"/>
          <c:tx>
            <c:strRef>
              <c:f>'10 UNIDADES + demandadas NOV 19'!$W$1</c:f>
              <c:strCache>
                <c:ptCount val="1"/>
                <c:pt idx="0">
                  <c:v>Secretaria Municipal das Prefeituras Regionais* ¹</c:v>
                </c:pt>
              </c:strCache>
            </c:strRef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NOV 19'!$W$2:$W$4</c:f>
              <c:numCache/>
            </c:numRef>
          </c:val>
          <c:shape val="box"/>
        </c:ser>
        <c:ser>
          <c:idx val="8"/>
          <c:order val="8"/>
          <c:tx>
            <c:strRef>
              <c:f>'10 UNIDADES + demandadas NOV 19'!$X$1</c:f>
              <c:strCache>
                <c:ptCount val="1"/>
                <c:pt idx="0">
                  <c:v>Secretaria Municipal de Mobilidade e Transportes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NOV 19'!$X$2:$X$4</c:f>
              <c:numCache/>
            </c:numRef>
          </c:val>
          <c:shape val="box"/>
        </c:ser>
        <c:ser>
          <c:idx val="9"/>
          <c:order val="9"/>
          <c:tx>
            <c:strRef>
              <c:f>'10 UNIDADES + demandadas NOV 19'!$Y$1</c:f>
              <c:strCache>
                <c:ptCount val="1"/>
                <c:pt idx="0">
                  <c:v>Secretaria Municipal de Assistência e Desenvolvimento Social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NOV 19'!$Y$2:$Y$4</c:f>
              <c:numCache/>
            </c:numRef>
          </c:val>
          <c:shape val="box"/>
        </c:ser>
        <c:ser>
          <c:idx val="10"/>
          <c:order val="10"/>
          <c:tx>
            <c:strRef>
              <c:f>'10 UNIDADES + demandadas NOV 19'!$Z$1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NOV 19'!$Z$2:$Z$4</c:f>
            </c:numRef>
          </c:val>
          <c:shape val="box"/>
        </c:ser>
        <c:ser>
          <c:idx val="11"/>
          <c:order val="11"/>
          <c:tx>
            <c:strRef>
              <c:f>'10 UNIDADES + demandadas NOV 19'!$AA$1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 UNIDADES + demandadas NOV 19'!$AA$2:$AA$4</c:f>
              <c:numCache/>
            </c:numRef>
          </c:val>
          <c:shape val="box"/>
        </c:ser>
        <c:overlap val="100"/>
        <c:gapWidth val="32"/>
        <c:gapDepth val="68"/>
        <c:shape val="box"/>
        <c:axId val="31756966"/>
        <c:axId val="17377239"/>
      </c:bar3DChart>
      <c:catAx>
        <c:axId val="31756966"/>
        <c:scaling>
          <c:orientation val="minMax"/>
        </c:scaling>
        <c:axPos val="b"/>
        <c:delete val="1"/>
        <c:majorTickMark val="out"/>
        <c:minorTickMark val="none"/>
        <c:tickLblPos val="nextTo"/>
        <c:crossAx val="17377239"/>
        <c:crosses val="autoZero"/>
        <c:auto val="1"/>
        <c:lblOffset val="100"/>
        <c:tickLblSkip val="1"/>
        <c:noMultiLvlLbl val="0"/>
      </c:catAx>
      <c:valAx>
        <c:axId val="17377239"/>
        <c:scaling>
          <c:orientation val="minMax"/>
          <c:max val="24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56966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1855"/>
          <c:w val="0.347"/>
          <c:h val="0.7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5"/>
          <c:w val="0.72"/>
          <c:h val="0.88375"/>
        </c:manualLayout>
      </c:layout>
      <c:doughnutChart>
        <c:varyColors val="1"/>
        <c:ser>
          <c:idx val="10"/>
          <c:order val="0"/>
          <c:tx>
            <c:strRef>
              <c:f>'Subprefeituras 2019'!$N$5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C383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1893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C477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66D3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49F4B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B7BB4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B74C4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4B255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47A4BD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EC8F42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E03ED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87372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9480AE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70B7CD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8A56E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A1B4D4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C0D2A4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A0CAD9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9BE9E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C2CDE1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E2C2C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'Subprefeituras 2019'!$A$6:$A$37</c:f>
              <c:strCache/>
            </c:strRef>
          </c:cat>
          <c:val>
            <c:numRef>
              <c:f>'Subprefeituras 2019'!$N$6:$N$37</c:f>
              <c:numCache/>
            </c:numRef>
          </c:val>
        </c:ser>
        <c:ser>
          <c:idx val="0"/>
          <c:order val="1"/>
          <c:tx>
            <c:strRef>
              <c:f>'Subprefeituras 2019'!$O$5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C383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1893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C477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66D3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49F4B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B7BB4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B74C4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4B255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47A4BD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EC8F42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E03ED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87372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9480AE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70B7CD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8A56E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A1B4D4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C0D2A4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A0CAD9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9BE9E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C2CDE1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E2C2C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2,4 %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4,9 %</a:t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5,1 %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3,1 %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3,7 %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2,6 %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0,8 %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2,8 %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1,1 %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5,2 %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1,7 %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5,9 %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2,9 %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0,6 %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4,7 %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0,6 %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4,5 %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4,8 %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2,0 %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5,8 %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3,9 %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'Subprefeituras 2019'!$A$6:$A$37</c:f>
              <c:strCache/>
            </c:strRef>
          </c:cat>
          <c:val>
            <c:numRef>
              <c:f>'Subprefeituras 2019'!$O$6:$O$37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25"/>
          <c:y val="0.1065"/>
          <c:w val="0.22875"/>
          <c:h val="0.8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5"/>
          <c:y val="0.127"/>
          <c:w val="0.99425"/>
          <c:h val="0.87575"/>
        </c:manualLayout>
      </c:layout>
      <c:barChart>
        <c:barDir val="col"/>
        <c:grouping val="clustered"/>
        <c:varyColors val="1"/>
        <c:ser>
          <c:idx val="10"/>
          <c:order val="0"/>
          <c:tx>
            <c:strRef>
              <c:f>'10 SUB''s + demandadas 2019'!$N$6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'10 SUB''s + demandadas 2019'!$A$7:$A$16</c:f>
              <c:strCache/>
            </c:strRef>
          </c:cat>
          <c:val>
            <c:numRef>
              <c:f>'10 SUB''s + demandadas 2019'!$N$7:$N$16</c:f>
              <c:numCache/>
            </c:numRef>
          </c:val>
        </c:ser>
        <c:axId val="22177424"/>
        <c:axId val="65379089"/>
      </c:barChart>
      <c:catAx>
        <c:axId val="221774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79089"/>
        <c:crosses val="autoZero"/>
        <c:auto val="1"/>
        <c:lblOffset val="100"/>
        <c:tickLblSkip val="1"/>
        <c:noMultiLvlLbl val="0"/>
      </c:catAx>
      <c:valAx>
        <c:axId val="65379089"/>
        <c:scaling>
          <c:orientation val="minMax"/>
          <c:max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7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"/>
          <c:y val="0.233"/>
          <c:w val="0.534"/>
          <c:h val="0.62475"/>
        </c:manualLayout>
      </c:layout>
      <c:radarChart>
        <c:radarStyle val="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'Ranking subprefeituras NOV 19'!$A$5:$A$36</c:f>
              <c:strCache/>
            </c:strRef>
          </c:cat>
          <c:val>
            <c:numRef>
              <c:f>'Ranking subprefeituras NOV 19'!$B$5:$B$36</c:f>
              <c:numCache/>
            </c:numRef>
          </c:val>
        </c:ser>
        <c:axId val="51540890"/>
        <c:axId val="61214827"/>
      </c:radarChart>
      <c:catAx>
        <c:axId val="515408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14827"/>
        <c:crosses val="autoZero"/>
        <c:auto val="0"/>
        <c:lblOffset val="100"/>
        <c:tickLblSkip val="1"/>
        <c:noMultiLvlLbl val="0"/>
      </c:catAx>
      <c:valAx>
        <c:axId val="61214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40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15325"/>
          <c:w val="0.8127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'Denúncias 2019'!$A$6</c:f>
              <c:strCache>
                <c:ptCount val="1"/>
                <c:pt idx="0">
                  <c:v>Deferidas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'Denúncias 2019'!$B$5:$L$5</c:f>
              <c:strCache/>
            </c:strRef>
          </c:cat>
          <c:val>
            <c:numRef>
              <c:f>'Denúncias 2019'!$B$6:$L$6</c:f>
              <c:numCache/>
            </c:numRef>
          </c:val>
          <c:smooth val="0"/>
        </c:ser>
        <c:ser>
          <c:idx val="1"/>
          <c:order val="1"/>
          <c:tx>
            <c:strRef>
              <c:f>'Denúncias 2019'!$A$7</c:f>
              <c:strCache>
                <c:ptCount val="1"/>
                <c:pt idx="0">
                  <c:v>Indeferida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'Denúncias 2019'!$B$5:$L$5</c:f>
              <c:strCache/>
            </c:strRef>
          </c:cat>
          <c:val>
            <c:numRef>
              <c:f>'Denúncias 2019'!$B$7:$L$7</c:f>
              <c:numCache/>
            </c:numRef>
          </c:val>
          <c:smooth val="0"/>
        </c:ser>
        <c:ser>
          <c:idx val="2"/>
          <c:order val="2"/>
          <c:tx>
            <c:strRef>
              <c:f>'Denúncias 2019'!$A$8</c:f>
              <c:strCache>
                <c:ptCount val="1"/>
                <c:pt idx="0">
                  <c:v>Total de denúncias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'Denúncias 2019'!$B$5:$L$5</c:f>
              <c:strCache/>
            </c:strRef>
          </c:cat>
          <c:val>
            <c:numRef>
              <c:f>'Denúncias 2019'!$B$8:$L$8</c:f>
              <c:numCache/>
            </c:numRef>
          </c:val>
          <c:smooth val="0"/>
        </c:ser>
        <c:marker val="1"/>
        <c:axId val="14062532"/>
        <c:axId val="59453925"/>
      </c:lineChart>
      <c:dateAx>
        <c:axId val="140625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392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453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6253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25"/>
          <c:y val="0.4105"/>
          <c:w val="0.16675"/>
          <c:h val="0.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Linha do tempo - Protocolos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45"/>
          <c:w val="0.80825"/>
          <c:h val="0.966"/>
        </c:manualLayout>
      </c:layout>
      <c:lineChart>
        <c:grouping val="standard"/>
        <c:varyColors val="0"/>
        <c:ser>
          <c:idx val="4"/>
          <c:order val="0"/>
          <c:tx>
            <c:strRef>
              <c:f>'Denúncias 2019'!$A$8</c:f>
              <c:strCache>
                <c:ptCount val="1"/>
                <c:pt idx="0">
                  <c:v>Total de denúncias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'Denúncias 2019'!$B$5:$L$5</c:f>
              <c:strCache/>
            </c:strRef>
          </c:cat>
          <c:val>
            <c:numRef>
              <c:f>'Denúncias 2019'!$B$8:$L$8</c:f>
              <c:numCache/>
            </c:numRef>
          </c:val>
          <c:smooth val="0"/>
        </c:ser>
        <c:ser>
          <c:idx val="1"/>
          <c:order val="1"/>
          <c:tx>
            <c:strRef>
              <c:f>'Denúncias 2019'!$A$9</c:f>
              <c:strCache>
                <c:ptCount val="1"/>
                <c:pt idx="0">
                  <c:v>Reclassificada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'Denúncias 2019'!$B$5:$L$5</c:f>
              <c:strCache/>
            </c:strRef>
          </c:cat>
          <c:val>
            <c:numRef>
              <c:f>'Denúncias 2019'!$B$9:$L$9</c:f>
              <c:numCache/>
            </c:numRef>
          </c:val>
          <c:smooth val="0"/>
        </c:ser>
        <c:ser>
          <c:idx val="2"/>
          <c:order val="2"/>
          <c:tx>
            <c:strRef>
              <c:f>'Denúncias 2019'!$A$10</c:f>
              <c:strCache>
                <c:ptCount val="1"/>
                <c:pt idx="0">
                  <c:v>Total Geral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'Denúncias 2019'!$B$5:$L$5</c:f>
              <c:strCache/>
            </c:strRef>
          </c:cat>
          <c:val>
            <c:numRef>
              <c:f>'Denúncias 2019'!$B$10:$L$10</c:f>
              <c:numCache/>
            </c:numRef>
          </c:val>
          <c:smooth val="0"/>
        </c:ser>
        <c:marker val="1"/>
        <c:axId val="65323278"/>
        <c:axId val="51038591"/>
      </c:lineChart>
      <c:dateAx>
        <c:axId val="653232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59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1038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327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5"/>
          <c:y val="0.481"/>
          <c:w val="0.19125"/>
          <c:h val="0.1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Média/19 - denúncias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325"/>
          <c:y val="0.246"/>
          <c:w val="0.31075"/>
          <c:h val="0.731"/>
        </c:manualLayout>
      </c:layout>
      <c:pieChart>
        <c:varyColors val="1"/>
        <c:ser>
          <c:idx val="2"/>
          <c:order val="0"/>
          <c:tx>
            <c:strRef>
              <c:f>'Denúncias 2019'!$M$14</c:f>
              <c:strCache>
                <c:ptCount val="1"/>
                <c:pt idx="0">
                  <c:v>%Média/19 - denúncias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'Denúncias 2019'!$A$15:$A$16</c:f>
              <c:strCache/>
            </c:strRef>
          </c:cat>
          <c:val>
            <c:numRef>
              <c:f>'Denúncias 2019'!$M$15:$M$16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46925"/>
          <c:w val="0.1765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 - Total Protocolos/2019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1"/>
          <c:y val="0.23625"/>
          <c:w val="0.32475"/>
          <c:h val="0.72925"/>
        </c:manualLayout>
      </c:layout>
      <c:pieChart>
        <c:varyColors val="1"/>
        <c:ser>
          <c:idx val="3"/>
          <c:order val="0"/>
          <c:tx>
            <c:strRef>
              <c:f>'Denúncias 2019'!$B$20</c:f>
              <c:strCache>
                <c:ptCount val="1"/>
                <c:pt idx="0">
                  <c:v>% Total Geral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828E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'Denúncias 2019'!$A$24:$A$25</c:f>
              <c:strCache/>
            </c:strRef>
          </c:cat>
          <c:val>
            <c:numRef>
              <c:f>'Denúncias 2019'!$M$24:$M$25</c:f>
              <c:numCache/>
            </c:numRef>
          </c:val>
        </c:ser>
        <c:ser>
          <c:idx val="4"/>
          <c:order val="1"/>
          <c:tx>
            <c:strRef>
              <c:f>'Denúncias 2019'!$D$20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'Denúncias 2019'!$A$24:$A$25</c:f>
              <c:strCache/>
            </c:strRef>
          </c:cat>
          <c:val>
            <c:numRef>
              <c:f>'Denúncias 2019'!$L$24:$L$25</c:f>
              <c:numCache/>
            </c:numRef>
          </c:val>
        </c:ser>
        <c:ser>
          <c:idx val="0"/>
          <c:order val="2"/>
          <c:tx>
            <c:strRef>
              <c:f>'Denúncias 2019'!$E$20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'Denúncias 2019'!$A$24:$A$25</c:f>
              <c:strCache/>
            </c:strRef>
          </c:cat>
          <c:val>
            <c:numRef>
              <c:f>'Denúncias 2019'!$M$24:$M$25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359"/>
          <c:w val="0.295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75"/>
          <c:y val="0.15825"/>
          <c:w val="0.5385"/>
          <c:h val="0.80825"/>
        </c:manualLayout>
      </c:layout>
      <c:radarChart>
        <c:radarStyle val="filled"/>
        <c:varyColors val="0"/>
        <c:ser>
          <c:idx val="0"/>
          <c:order val="0"/>
          <c:tx>
            <c:strRef>
              <c:f>'e-SIC'!$AO$3</c:f>
              <c:strCache>
                <c:ptCount val="1"/>
                <c:pt idx="0">
                  <c:v>1ª instância: solicitações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'e-SIC'!$AP$2:$AZ$2</c:f>
              <c:strCache/>
            </c:strRef>
          </c:cat>
          <c:val>
            <c:numRef>
              <c:f>'e-SIC'!$AP$3:$AZ$3</c:f>
              <c:numCache/>
            </c:numRef>
          </c:val>
        </c:ser>
        <c:ser>
          <c:idx val="1"/>
          <c:order val="1"/>
          <c:tx>
            <c:strRef>
              <c:f>'e-SIC'!$AO$4</c:f>
              <c:strCache>
                <c:ptCount val="1"/>
                <c:pt idx="0">
                  <c:v>2ª instância: solicitações</c:v>
                </c:pt>
              </c:strCache>
            </c:strRef>
          </c:tx>
          <c:spPr>
            <a:solidFill>
              <a:srgbClr val="92D050">
                <a:alpha val="52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'e-SIC'!$AP$2:$AZ$2</c:f>
              <c:strCache/>
            </c:strRef>
          </c:cat>
          <c:val>
            <c:numRef>
              <c:f>'e-SIC'!$AP$4:$AZ$4</c:f>
              <c:numCache/>
            </c:numRef>
          </c:val>
        </c:ser>
        <c:ser>
          <c:idx val="3"/>
          <c:order val="2"/>
          <c:tx>
            <c:strRef>
              <c:f>'e-SIC'!$AO$6</c:f>
              <c:strCache>
                <c:ptCount val="1"/>
                <c:pt idx="0">
                  <c:v>Recurso de Ofício (RO)</c:v>
                </c:pt>
              </c:strCache>
            </c:strRef>
          </c:tx>
          <c:spPr>
            <a:solidFill>
              <a:srgbClr val="FF33CC">
                <a:alpha val="47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'e-SIC'!$AP$2:$AZ$2</c:f>
              <c:strCache/>
            </c:strRef>
          </c:cat>
          <c:val>
            <c:numRef>
              <c:f>'e-SIC'!$AP$6:$AZ$6</c:f>
              <c:numCache/>
            </c:numRef>
          </c:val>
        </c:ser>
        <c:ser>
          <c:idx val="2"/>
          <c:order val="3"/>
          <c:tx>
            <c:strRef>
              <c:f>'e-SIC'!$AO$5</c:f>
              <c:strCache>
                <c:ptCount val="1"/>
                <c:pt idx="0">
                  <c:v>3ª instância: solicitações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'e-SIC'!$AP$2:$AZ$2</c:f>
              <c:strCache/>
            </c:strRef>
          </c:cat>
          <c:val>
            <c:numRef>
              <c:f>'e-SIC'!$AP$5:$AZ$5</c:f>
              <c:numCache/>
            </c:numRef>
          </c:val>
        </c:ser>
        <c:axId val="56694136"/>
        <c:axId val="40485177"/>
      </c:radarChart>
      <c:catAx>
        <c:axId val="566941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85177"/>
        <c:crosses val="autoZero"/>
        <c:auto val="0"/>
        <c:lblOffset val="100"/>
        <c:tickLblSkip val="1"/>
        <c:noMultiLvlLbl val="0"/>
      </c:catAx>
      <c:valAx>
        <c:axId val="40485177"/>
        <c:scaling>
          <c:orientation val="minMax"/>
          <c:max val="1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413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25"/>
          <c:y val="0.40325"/>
          <c:w val="0.217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185"/>
          <c:w val="0.90425"/>
          <c:h val="0.897"/>
        </c:manualLayout>
      </c:layout>
      <c:lineChart>
        <c:grouping val="standard"/>
        <c:varyColors val="0"/>
        <c:ser>
          <c:idx val="0"/>
          <c:order val="0"/>
          <c:tx>
            <c:strRef>
              <c:f>'e-SIC'!$A$88</c:f>
              <c:strCache>
                <c:ptCount val="1"/>
                <c:pt idx="0">
                  <c:v>SMS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'e-SIC'!$B$87:$L$87</c:f>
              <c:strCache/>
            </c:strRef>
          </c:cat>
          <c:val>
            <c:numRef>
              <c:f>'e-SIC'!$B$88:$L$88</c:f>
              <c:numCache/>
            </c:numRef>
          </c:val>
          <c:smooth val="0"/>
        </c:ser>
        <c:ser>
          <c:idx val="1"/>
          <c:order val="1"/>
          <c:tx>
            <c:strRef>
              <c:f>'e-SIC'!$A$89</c:f>
              <c:strCache>
                <c:ptCount val="1"/>
                <c:pt idx="0">
                  <c:v>SME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'e-SIC'!$B$87:$L$87</c:f>
              <c:strCache/>
            </c:strRef>
          </c:cat>
          <c:val>
            <c:numRef>
              <c:f>'e-SIC'!$B$89:$L$89</c:f>
              <c:numCache/>
            </c:numRef>
          </c:val>
          <c:smooth val="0"/>
        </c:ser>
        <c:ser>
          <c:idx val="2"/>
          <c:order val="2"/>
          <c:tx>
            <c:strRef>
              <c:f>'e-SIC'!$A$90</c:f>
              <c:strCache>
                <c:ptCount val="1"/>
                <c:pt idx="0">
                  <c:v>SF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'e-SIC'!$B$87:$L$87</c:f>
              <c:strCache/>
            </c:strRef>
          </c:cat>
          <c:val>
            <c:numRef>
              <c:f>'e-SIC'!$B$90:$L$90</c:f>
              <c:numCache/>
            </c:numRef>
          </c:val>
          <c:smooth val="0"/>
        </c:ser>
        <c:ser>
          <c:idx val="3"/>
          <c:order val="3"/>
          <c:tx>
            <c:strRef>
              <c:f>'e-SIC'!$A$91</c:f>
              <c:strCache>
                <c:ptCount val="1"/>
                <c:pt idx="0">
                  <c:v>SPTRANS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'e-SIC'!$B$87:$L$87</c:f>
              <c:strCache/>
            </c:strRef>
          </c:cat>
          <c:val>
            <c:numRef>
              <c:f>'e-SIC'!$B$91:$L$91</c:f>
              <c:numCache/>
            </c:numRef>
          </c:val>
          <c:smooth val="0"/>
        </c:ser>
        <c:ser>
          <c:idx val="4"/>
          <c:order val="4"/>
          <c:tx>
            <c:strRef>
              <c:f>'e-SIC'!$A$92</c:f>
              <c:strCache>
                <c:ptCount val="1"/>
                <c:pt idx="0">
                  <c:v>SMT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'e-SIC'!$B$87:$L$87</c:f>
              <c:strCache/>
            </c:strRef>
          </c:cat>
          <c:val>
            <c:numRef>
              <c:f>'e-SIC'!$B$92:$L$92</c:f>
              <c:numCache/>
            </c:numRef>
          </c:val>
          <c:smooth val="0"/>
        </c:ser>
        <c:ser>
          <c:idx val="5"/>
          <c:order val="5"/>
          <c:tx>
            <c:strRef>
              <c:f>'e-SIC'!$A$93</c:f>
              <c:strCache>
                <c:ptCount val="1"/>
                <c:pt idx="0">
                  <c:v>CET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'e-SIC'!$B$87:$L$87</c:f>
              <c:strCache/>
            </c:strRef>
          </c:cat>
          <c:val>
            <c:numRef>
              <c:f>'e-SIC'!$B$93:$L$93</c:f>
              <c:numCache/>
            </c:numRef>
          </c:val>
          <c:smooth val="0"/>
        </c:ser>
        <c:ser>
          <c:idx val="6"/>
          <c:order val="6"/>
          <c:tx>
            <c:strRef>
              <c:f>'e-SIC'!$A$94</c:f>
              <c:strCache>
                <c:ptCount val="1"/>
                <c:pt idx="0">
                  <c:v>SG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'e-SIC'!$B$87:$L$87</c:f>
              <c:strCache/>
            </c:strRef>
          </c:cat>
          <c:val>
            <c:numRef>
              <c:f>'e-SIC'!$B$94:$L$94</c:f>
              <c:numCache/>
            </c:numRef>
          </c:val>
          <c:smooth val="0"/>
        </c:ser>
        <c:ser>
          <c:idx val="7"/>
          <c:order val="7"/>
          <c:tx>
            <c:strRef>
              <c:f>'e-SIC'!$A$95</c:f>
              <c:strCache>
                <c:ptCount val="1"/>
                <c:pt idx="0">
                  <c:v>SMADS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'e-SIC'!$B$87:$L$87</c:f>
              <c:strCache/>
            </c:strRef>
          </c:cat>
          <c:val>
            <c:numRef>
              <c:f>'e-SIC'!$B$95:$L$95</c:f>
              <c:numCache/>
            </c:numRef>
          </c:val>
          <c:smooth val="0"/>
        </c:ser>
        <c:ser>
          <c:idx val="8"/>
          <c:order val="8"/>
          <c:tx>
            <c:strRef>
              <c:f>'e-SIC'!$A$96</c:f>
              <c:strCache>
                <c:ptCount val="1"/>
                <c:pt idx="0">
                  <c:v>SMSUB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'e-SIC'!$B$87:$L$87</c:f>
              <c:strCache/>
            </c:strRef>
          </c:cat>
          <c:val>
            <c:numRef>
              <c:f>'e-SIC'!$B$96:$L$96</c:f>
              <c:numCache/>
            </c:numRef>
          </c:val>
          <c:smooth val="0"/>
        </c:ser>
        <c:ser>
          <c:idx val="9"/>
          <c:order val="9"/>
          <c:tx>
            <c:strRef>
              <c:f>'e-SIC'!$A$97</c:f>
              <c:strCache>
                <c:ptCount val="1"/>
                <c:pt idx="0">
                  <c:v>SEHAB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'e-SIC'!$B$87:$L$87</c:f>
              <c:strCache/>
            </c:strRef>
          </c:cat>
          <c:val>
            <c:numRef>
              <c:f>'e-SIC'!$B$97:$L$97</c:f>
              <c:numCache/>
            </c:numRef>
          </c:val>
          <c:smooth val="0"/>
        </c:ser>
        <c:marker val="1"/>
        <c:axId val="28822274"/>
        <c:axId val="58073875"/>
      </c:lineChart>
      <c:dateAx>
        <c:axId val="2882227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387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073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227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"/>
          <c:y val="0.25975"/>
          <c:w val="0.12"/>
          <c:h val="0.4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0875"/>
          <c:w val="0.72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'Canais atendimento'!$A$5</c:f>
              <c:strCache>
                <c:ptCount val="1"/>
                <c:pt idx="0">
                  <c:v>Telefone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'Canais atendimento'!$B$4:$L$4</c:f>
              <c:strCache/>
            </c:strRef>
          </c:cat>
          <c:val>
            <c:numRef>
              <c:f>'Canais atendimento'!$B$5:$L$5</c:f>
              <c:numCache/>
            </c:numRef>
          </c:val>
          <c:smooth val="0"/>
        </c:ser>
        <c:ser>
          <c:idx val="1"/>
          <c:order val="1"/>
          <c:tx>
            <c:strRef>
              <c:f>'Canais atendimento'!$A$6</c:f>
              <c:strCache>
                <c:ptCount val="1"/>
                <c:pt idx="0">
                  <c:v>Formulário eletrônico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'Canais atendimento'!$B$4:$L$4</c:f>
              <c:strCache/>
            </c:strRef>
          </c:cat>
          <c:val>
            <c:numRef>
              <c:f>'Canais atendimento'!$B$6:$L$6</c:f>
              <c:numCache/>
            </c:numRef>
          </c:val>
          <c:smooth val="0"/>
        </c:ser>
        <c:ser>
          <c:idx val="2"/>
          <c:order val="2"/>
          <c:tx>
            <c:strRef>
              <c:f>'Canais atendimento'!$A$7</c:f>
              <c:strCache>
                <c:ptCount val="1"/>
                <c:pt idx="0">
                  <c:v>Praça de Atendimento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'Canais atendimento'!$B$4:$L$4</c:f>
              <c:strCache/>
            </c:strRef>
          </c:cat>
          <c:val>
            <c:numRef>
              <c:f>'Canais atendimento'!$B$7:$L$7</c:f>
              <c:numCache/>
            </c:numRef>
          </c:val>
          <c:smooth val="0"/>
        </c:ser>
        <c:ser>
          <c:idx val="3"/>
          <c:order val="3"/>
          <c:tx>
            <c:strRef>
              <c:f>'Canais atendimento'!$A$8</c:f>
              <c:strCache>
                <c:ptCount val="1"/>
                <c:pt idx="0">
                  <c:v>Pessoalmente/Carta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'Canais atendimento'!$B$4:$L$4</c:f>
              <c:strCache/>
            </c:strRef>
          </c:cat>
          <c:val>
            <c:numRef>
              <c:f>'Canais atendimento'!$B$8:$L$8</c:f>
              <c:numCache/>
            </c:numRef>
          </c:val>
          <c:smooth val="0"/>
        </c:ser>
        <c:marker val="1"/>
        <c:axId val="7932410"/>
        <c:axId val="4282827"/>
      </c:lineChart>
      <c:dateAx>
        <c:axId val="79324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282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282827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32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25"/>
          <c:y val="0.36775"/>
          <c:w val="0.231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Linha do tempo - Protocolos e-SIC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114"/>
          <c:w val="0.947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'e-SIC'!$AD$1:$AD$3</c:f>
              <c:strCache>
                <c:ptCount val="1"/>
                <c:pt idx="0">
                  <c:v>Pedidos e-SIC Protocolos* 780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'e-SIC'!$AC$4:$AC$14</c:f>
              <c:strCache/>
            </c:strRef>
          </c:cat>
          <c:val>
            <c:numRef>
              <c:f>'e-SIC'!$AD$4:$AD$14</c:f>
              <c:numCache/>
            </c:numRef>
          </c:val>
          <c:smooth val="0"/>
        </c:ser>
        <c:ser>
          <c:idx val="1"/>
          <c:order val="1"/>
          <c:tx>
            <c:strRef>
              <c:f>'e-SIC'!$AE$1:$AE$3</c:f>
              <c:strCache>
                <c:ptCount val="1"/>
                <c:pt idx="0">
                  <c:v>Pedidos e-SIC Variação** XXX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'e-SIC'!$AC$4:$AC$14</c:f>
              <c:strCache/>
            </c:strRef>
          </c:cat>
          <c:val>
            <c:numRef>
              <c:f>'e-SIC'!$AE$4:$AE$14</c:f>
              <c:numCache/>
            </c:numRef>
          </c:val>
          <c:smooth val="0"/>
        </c:ser>
        <c:marker val="1"/>
        <c:axId val="52902828"/>
        <c:axId val="6363405"/>
      </c:lineChart>
      <c:dateAx>
        <c:axId val="529028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340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363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2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75"/>
          <c:y val="0.91075"/>
          <c:w val="0.714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 órgãos + demandados - Média/19</a:t>
            </a:r>
          </a:p>
        </c:rich>
      </c:tx>
      <c:layout>
        <c:manualLayout>
          <c:xMode val="factor"/>
          <c:yMode val="factor"/>
          <c:x val="-0.029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85"/>
          <c:y val="0.23625"/>
          <c:w val="0.39525"/>
          <c:h val="0.721"/>
        </c:manualLayout>
      </c:layout>
      <c:pieChart>
        <c:varyColors val="1"/>
        <c:ser>
          <c:idx val="8"/>
          <c:order val="0"/>
          <c:tx>
            <c:strRef>
              <c:f>'e-SIC'!$M$87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66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66F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'e-SIC'!$A$88:$A$97</c:f>
              <c:strCache/>
            </c:strRef>
          </c:cat>
          <c:val>
            <c:numRef>
              <c:f>'e-SIC'!$M$88:$M$97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Protocolos JAN a NOV/2019 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26"/>
          <c:w val="0.8437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Protocolos!$B$4</c:f>
              <c:strCache>
                <c:ptCount val="1"/>
                <c:pt idx="0">
                  <c:v>Protocolos**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name>Linha de tendência</c:nam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Protocolos!$A$5:$A$16</c:f>
              <c:strCache/>
            </c:strRef>
          </c:cat>
          <c:val>
            <c:numRef>
              <c:f>Protocolos!$B$5:$B$16</c:f>
              <c:numCache/>
            </c:numRef>
          </c:val>
          <c:smooth val="0"/>
        </c:ser>
        <c:marker val="1"/>
        <c:axId val="38545444"/>
        <c:axId val="11364677"/>
      </c:lineChart>
      <c:dateAx>
        <c:axId val="38545444"/>
        <c:scaling>
          <c:orientation val="minMax"/>
          <c:max val="43800"/>
          <c:min val="43466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6467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364677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4544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46075"/>
          <c:w val="0.176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manifestação - NOVEMBRO/2019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3"/>
          <c:w val="0.98025"/>
          <c:h val="0.90975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Protocolos!$B$24</c:f>
              <c:strCache>
                <c:ptCount val="1"/>
                <c:pt idx="0">
                  <c:v>nov/19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Protocolos!$A$25:$A$29</c:f>
              <c:strCache/>
            </c:strRef>
          </c:cat>
          <c:val>
            <c:numRef>
              <c:f>Protocolos!$B$25:$B$29</c:f>
              <c:numCache/>
            </c:numRef>
          </c:val>
        </c:ser>
        <c:overlap val="100"/>
        <c:axId val="35173230"/>
        <c:axId val="48123615"/>
      </c:barChart>
      <c:catAx>
        <c:axId val="3517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3615"/>
        <c:crosses val="autoZero"/>
        <c:auto val="1"/>
        <c:lblOffset val="100"/>
        <c:tickLblSkip val="1"/>
        <c:noMultiLvlLbl val="0"/>
      </c:catAx>
      <c:valAx>
        <c:axId val="48123615"/>
        <c:scaling>
          <c:orientation val="minMax"/>
          <c:max val="2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230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%Total - 2019</a:t>
            </a:r>
          </a:p>
        </c:rich>
      </c:tx>
      <c:layout>
        <c:manualLayout>
          <c:xMode val="factor"/>
          <c:yMode val="factor"/>
          <c:x val="-0.0482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05"/>
          <c:y val="0.293"/>
          <c:w val="0.3575"/>
          <c:h val="0.699"/>
        </c:manualLayout>
      </c:layout>
      <c:pieChart>
        <c:varyColors val="1"/>
        <c:ser>
          <c:idx val="6"/>
          <c:order val="0"/>
          <c:tx>
            <c:strRef>
              <c:f>Protocolos!$N$24</c:f>
              <c:strCache>
                <c:ptCount val="1"/>
                <c:pt idx="0">
                  <c:v>%Total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Protocolos!$A$25:$A$29</c:f>
              <c:strCache/>
            </c:strRef>
          </c:cat>
          <c:val>
            <c:numRef>
              <c:f>Protocolos!$N$25:$N$29</c:f>
              <c:numCache/>
            </c:numRef>
          </c:val>
        </c:ser>
        <c:ser>
          <c:idx val="7"/>
          <c:order val="1"/>
          <c:tx>
            <c:strRef>
              <c:f>Protocolos!$O$24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Protocolos!$A$25:$A$29</c:f>
              <c:strCache/>
            </c:strRef>
          </c:cat>
          <c:val>
            <c:numRef>
              <c:f>Protocolos!$O$25:$O$29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75"/>
          <c:y val="0.33125"/>
          <c:w val="0.1555"/>
          <c:h val="0.3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 dos 10 assuntos mais demandados 2019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12025"/>
          <c:w val="0.99525"/>
          <c:h val="0.88075"/>
        </c:manualLayout>
      </c:layout>
      <c:barChart>
        <c:barDir val="bar"/>
        <c:grouping val="clustered"/>
        <c:varyColors val="1"/>
        <c:ser>
          <c:idx val="1"/>
          <c:order val="0"/>
          <c:tx>
            <c:strRef>
              <c:f>'10 ASSUNTOS + demandados 2019'!$N$6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333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66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cat>
            <c:strRef>
              <c:f>'10 ASSUNTOS + demandados 2019'!$A$7:$A$16</c:f>
              <c:strCache/>
            </c:strRef>
          </c:cat>
          <c:val>
            <c:numRef>
              <c:f>'10 ASSUNTOS + demandados 2019'!$N$7:$N$16</c:f>
              <c:numCache/>
            </c:numRef>
          </c:val>
        </c:ser>
        <c:axId val="30459352"/>
        <c:axId val="5698713"/>
      </c:barChart>
      <c:catAx>
        <c:axId val="30459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713"/>
        <c:crosses val="autoZero"/>
        <c:auto val="1"/>
        <c:lblOffset val="100"/>
        <c:tickLblSkip val="1"/>
        <c:noMultiLvlLbl val="0"/>
      </c:catAx>
      <c:valAx>
        <c:axId val="5698713"/>
        <c:scaling>
          <c:orientation val="minMax"/>
          <c:max val="3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9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8425"/>
          <c:w val="0.658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'10 ASSUNTOS + demandados 2019'!$A$7</c:f>
              <c:strCache>
                <c:ptCount val="1"/>
                <c:pt idx="0">
                  <c:v>Árvore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2019'!$B$6:$L$6</c:f>
              <c:strCache/>
            </c:strRef>
          </c:cat>
          <c:val>
            <c:numRef>
              <c:f>'10 ASSUNTOS + demandados 2019'!$B$7:$L$7</c:f>
              <c:numCache/>
            </c:numRef>
          </c:val>
          <c:smooth val="0"/>
        </c:ser>
        <c:ser>
          <c:idx val="1"/>
          <c:order val="1"/>
          <c:tx>
            <c:strRef>
              <c:f>'10 ASSUNTOS + demandados 2019'!$A$8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2019'!$B$6:$L$6</c:f>
              <c:strCache/>
            </c:strRef>
          </c:cat>
          <c:val>
            <c:numRef>
              <c:f>'10 ASSUNTOS + demandados 2019'!$B$8:$L$8</c:f>
              <c:numCache/>
            </c:numRef>
          </c:val>
          <c:smooth val="0"/>
        </c:ser>
        <c:ser>
          <c:idx val="2"/>
          <c:order val="2"/>
          <c:tx>
            <c:strRef>
              <c:f>'10 ASSUNTOS + demandados 2019'!$A$9</c:f>
              <c:strCache>
                <c:ptCount val="1"/>
                <c:pt idx="0">
                  <c:v>Qualidade de atendimento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2019'!$B$6:$L$6</c:f>
              <c:strCache/>
            </c:strRef>
          </c:cat>
          <c:val>
            <c:numRef>
              <c:f>'10 ASSUNTOS + demandados 2019'!$B$9:$L$9</c:f>
              <c:numCache/>
            </c:numRef>
          </c:val>
          <c:smooth val="0"/>
        </c:ser>
        <c:ser>
          <c:idx val="3"/>
          <c:order val="3"/>
          <c:tx>
            <c:strRef>
              <c:f>'10 ASSUNTOS + demandados 2019'!$A$10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2019'!$B$6:$L$6</c:f>
              <c:strCache/>
            </c:strRef>
          </c:cat>
          <c:val>
            <c:numRef>
              <c:f>'10 ASSUNTOS + demandados 2019'!$B$10:$L$10</c:f>
              <c:numCache/>
            </c:numRef>
          </c:val>
          <c:smooth val="0"/>
        </c:ser>
        <c:ser>
          <c:idx val="4"/>
          <c:order val="4"/>
          <c:tx>
            <c:strRef>
              <c:f>'10 ASSUNTOS + demandados 2019'!$A$11</c:f>
              <c:strCache>
                <c:ptCount val="1"/>
                <c:pt idx="0">
                  <c:v>Veículos abandonados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2019'!$B$6:$L$6</c:f>
              <c:strCache/>
            </c:strRef>
          </c:cat>
          <c:val>
            <c:numRef>
              <c:f>'10 ASSUNTOS + demandados 2019'!$B$11:$L$11</c:f>
              <c:numCache/>
            </c:numRef>
          </c:val>
          <c:smooth val="0"/>
        </c:ser>
        <c:ser>
          <c:idx val="5"/>
          <c:order val="5"/>
          <c:tx>
            <c:strRef>
              <c:f>'10 ASSUNTOS + demandados 2019'!$A$12</c:f>
              <c:strCache>
                <c:ptCount val="1"/>
                <c:pt idx="0">
                  <c:v>Bilhete único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2019'!$B$6:$L$6</c:f>
              <c:strCache/>
            </c:strRef>
          </c:cat>
          <c:val>
            <c:numRef>
              <c:f>'10 ASSUNTOS + demandados 2019'!$B$12:$L$12</c:f>
              <c:numCache/>
            </c:numRef>
          </c:val>
          <c:smooth val="0"/>
        </c:ser>
        <c:ser>
          <c:idx val="6"/>
          <c:order val="6"/>
          <c:tx>
            <c:strRef>
              <c:f>'10 ASSUNTOS + demandados 2019'!$A$13</c:f>
              <c:strCache>
                <c:ptCount val="1"/>
                <c:pt idx="0">
                  <c:v>Drenagem de água de chuva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2019'!$B$6:$L$6</c:f>
              <c:strCache/>
            </c:strRef>
          </c:cat>
          <c:val>
            <c:numRef>
              <c:f>'10 ASSUNTOS + demandados 2019'!$B$13:$L$13</c:f>
              <c:numCache/>
            </c:numRef>
          </c:val>
          <c:smooth val="0"/>
        </c:ser>
        <c:ser>
          <c:idx val="7"/>
          <c:order val="7"/>
          <c:tx>
            <c:strRef>
              <c:f>'10 ASSUNTOS + demandados 2019'!$A$14</c:f>
              <c:strCache>
                <c:ptCount val="1"/>
                <c:pt idx="0">
                  <c:v>IPTU - Imposto Predial e Territorial Urbano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2019'!$B$6:$L$6</c:f>
              <c:strCache/>
            </c:strRef>
          </c:cat>
          <c:val>
            <c:numRef>
              <c:f>'10 ASSUNTOS + demandados 2019'!$B$14:$L$14</c:f>
              <c:numCache/>
            </c:numRef>
          </c:val>
          <c:smooth val="0"/>
        </c:ser>
        <c:ser>
          <c:idx val="8"/>
          <c:order val="8"/>
          <c:tx>
            <c:strRef>
              <c:f>'10 ASSUNTOS + demandados 2019'!$A$15</c:f>
              <c:strCache>
                <c:ptCount val="1"/>
                <c:pt idx="0">
                  <c:v>Ponto viciado, entulho e caçamba de entulho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2019'!$B$6:$L$6</c:f>
              <c:strCache/>
            </c:strRef>
          </c:cat>
          <c:val>
            <c:numRef>
              <c:f>'10 ASSUNTOS + demandados 2019'!$B$15:$L$15</c:f>
              <c:numCache/>
            </c:numRef>
          </c:val>
          <c:smooth val="0"/>
        </c:ser>
        <c:ser>
          <c:idx val="9"/>
          <c:order val="9"/>
          <c:tx>
            <c:strRef>
              <c:f>'10 ASSUNTOS + demandados 2019'!$A$16</c:f>
              <c:strCache>
                <c:ptCount val="1"/>
                <c:pt idx="0">
                  <c:v>Estabelecimentos comerciais, indústrias e serviços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2019'!$B$6:$L$6</c:f>
              <c:strCache/>
            </c:strRef>
          </c:cat>
          <c:val>
            <c:numRef>
              <c:f>'10 ASSUNTOS + demandados 2019'!$B$16:$L$16</c:f>
              <c:numCache/>
            </c:numRef>
          </c:val>
          <c:smooth val="0"/>
        </c:ser>
        <c:marker val="1"/>
        <c:axId val="51288418"/>
        <c:axId val="58942579"/>
      </c:lineChart>
      <c:dateAx>
        <c:axId val="512884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4257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942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8841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"/>
          <c:y val="0.1395"/>
          <c:w val="0.338"/>
          <c:h val="0.8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 assuntos mais demandados - Média 2019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"/>
          <c:y val="0.239"/>
          <c:w val="0.47675"/>
          <c:h val="0.73575"/>
        </c:manualLayout>
      </c:layout>
      <c:pieChart>
        <c:varyColors val="1"/>
        <c:ser>
          <c:idx val="10"/>
          <c:order val="0"/>
          <c:tx>
            <c:strRef>
              <c:f>'10 ASSUNTOS + demandados 2019'!$N$6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66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CD5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Buraco e pavimentação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'10 ASSUNTOS + demandados 2019'!$A$7:$A$16</c:f>
              <c:strCache/>
            </c:strRef>
          </c:cat>
          <c:val>
            <c:numRef>
              <c:f>'10 ASSUNTOS + demandados 2019'!$N$7:$N$16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0.27675</cdr:x>
      <cdr:y>0.01175</cdr:y>
    </cdr:from>
    <cdr:to>
      <cdr:x>0.8485</cdr:x>
      <cdr:y>0.1355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1514475" y="38100"/>
          <a:ext cx="31337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Canais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entrada - NOVEMBRO 2019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-0.00175</cdr:y>
    </cdr:from>
    <cdr:to>
      <cdr:x>0.99975</cdr:x>
      <cdr:y>0.1405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28574" y="0"/>
          <a:ext cx="65627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assuntos mais demandados do mês de setembro em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comparação com o total de entrada do mês NOV/19 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0.024</cdr:y>
    </cdr:from>
    <cdr:to>
      <cdr:x>0.93125</cdr:x>
      <cdr:y>0.10425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990600" y="133350"/>
          <a:ext cx="51244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assuntos mais demandadas do mês de NOV/2019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95250</xdr:rowOff>
    </xdr:from>
    <xdr:to>
      <xdr:col>9</xdr:col>
      <xdr:colOff>2924175</xdr:colOff>
      <xdr:row>20</xdr:row>
      <xdr:rowOff>180975</xdr:rowOff>
    </xdr:to>
    <xdr:graphicFrame>
      <xdr:nvGraphicFramePr>
        <xdr:cNvPr id="1" name="Gráfico 7"/>
        <xdr:cNvGraphicFramePr/>
      </xdr:nvGraphicFramePr>
      <xdr:xfrm>
        <a:off x="6057900" y="95250"/>
        <a:ext cx="653415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20</xdr:row>
      <xdr:rowOff>285750</xdr:rowOff>
    </xdr:from>
    <xdr:to>
      <xdr:col>9</xdr:col>
      <xdr:colOff>2952750</xdr:colOff>
      <xdr:row>48</xdr:row>
      <xdr:rowOff>0</xdr:rowOff>
    </xdr:to>
    <xdr:graphicFrame>
      <xdr:nvGraphicFramePr>
        <xdr:cNvPr id="2" name="Gráfico 2"/>
        <xdr:cNvGraphicFramePr/>
      </xdr:nvGraphicFramePr>
      <xdr:xfrm>
        <a:off x="6048375" y="5276850"/>
        <a:ext cx="6572250" cy="581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0.22375</cdr:x>
      <cdr:y>-0.00225</cdr:y>
    </cdr:from>
    <cdr:to>
      <cdr:x>0.807</cdr:x>
      <cdr:y>0.07375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628775" y="-9524"/>
          <a:ext cx="4257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órgãos mais demandados - Média/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</a:p>
      </cdr:txBody>
    </cdr:sp>
  </cdr:relSizeAnchor>
  <cdr:relSizeAnchor xmlns:cdr="http://schemas.openxmlformats.org/drawingml/2006/chartDrawing">
    <cdr:from>
      <cdr:x>-0.00675</cdr:x>
      <cdr:y>0.9505</cdr:y>
    </cdr:from>
    <cdr:to>
      <cdr:x>0.9685</cdr:x>
      <cdr:y>1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-47624" y="5133975"/>
          <a:ext cx="7115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¹ No mês mai/18 as Subprefeituras, AMLURB, ILUME e SPUA foram desvinculadas da contagem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SMSUB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² No mês de mai/18 CET e SPTRANS foram desvinculadas da contagem de SMT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0.91925</cdr:y>
    </cdr:from>
    <cdr:to>
      <cdr:x>1</cdr:x>
      <cdr:y>1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47624" y="4762500"/>
          <a:ext cx="7153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¹ No mês mai/18 as Subprefeituras, AMLURB, ILUME e SPUA foram desvinculadas da contagem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SMSUB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² No mês de mai/18 CET e SPTRANS foram desvinculadas da contagem de SMT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0.0075</cdr:y>
    </cdr:from>
    <cdr:to>
      <cdr:x>1</cdr:x>
      <cdr:y>0.13025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47624" y="28575"/>
          <a:ext cx="75438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Linha do tempo - 10 unidades + demandados - JAN/2019 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OUT/19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514350</xdr:colOff>
      <xdr:row>0</xdr:row>
      <xdr:rowOff>19050</xdr:rowOff>
    </xdr:from>
    <xdr:to>
      <xdr:col>23</xdr:col>
      <xdr:colOff>2324100</xdr:colOff>
      <xdr:row>21</xdr:row>
      <xdr:rowOff>123825</xdr:rowOff>
    </xdr:to>
    <xdr:graphicFrame>
      <xdr:nvGraphicFramePr>
        <xdr:cNvPr id="1" name="Gráfico 3"/>
        <xdr:cNvGraphicFramePr/>
      </xdr:nvGraphicFramePr>
      <xdr:xfrm>
        <a:off x="10572750" y="19050"/>
        <a:ext cx="72961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26</xdr:row>
      <xdr:rowOff>38100</xdr:rowOff>
    </xdr:from>
    <xdr:to>
      <xdr:col>8</xdr:col>
      <xdr:colOff>190500</xdr:colOff>
      <xdr:row>53</xdr:row>
      <xdr:rowOff>161925</xdr:rowOff>
    </xdr:to>
    <xdr:graphicFrame>
      <xdr:nvGraphicFramePr>
        <xdr:cNvPr id="2" name="Gráfico 5"/>
        <xdr:cNvGraphicFramePr/>
      </xdr:nvGraphicFramePr>
      <xdr:xfrm>
        <a:off x="314325" y="7219950"/>
        <a:ext cx="7058025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22</xdr:row>
      <xdr:rowOff>466725</xdr:rowOff>
    </xdr:from>
    <xdr:to>
      <xdr:col>23</xdr:col>
      <xdr:colOff>590550</xdr:colOff>
      <xdr:row>44</xdr:row>
      <xdr:rowOff>114300</xdr:rowOff>
    </xdr:to>
    <xdr:graphicFrame>
      <xdr:nvGraphicFramePr>
        <xdr:cNvPr id="3" name="Gráfico 1"/>
        <xdr:cNvGraphicFramePr/>
      </xdr:nvGraphicFramePr>
      <xdr:xfrm>
        <a:off x="8696325" y="5953125"/>
        <a:ext cx="743902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0.017</cdr:y>
    </cdr:from>
    <cdr:to>
      <cdr:x>0.89175</cdr:x>
      <cdr:y>0.13725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333375" y="85725"/>
          <a:ext cx="60198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unidades mais demandadas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nos 3 últimos meses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16</xdr:col>
      <xdr:colOff>390525</xdr:colOff>
      <xdr:row>20</xdr:row>
      <xdr:rowOff>295275</xdr:rowOff>
    </xdr:to>
    <xdr:graphicFrame>
      <xdr:nvGraphicFramePr>
        <xdr:cNvPr id="1" name="Gráfico 2"/>
        <xdr:cNvGraphicFramePr/>
      </xdr:nvGraphicFramePr>
      <xdr:xfrm>
        <a:off x="7134225" y="200025"/>
        <a:ext cx="58769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476250</xdr:rowOff>
    </xdr:from>
    <xdr:to>
      <xdr:col>17</xdr:col>
      <xdr:colOff>1028700</xdr:colOff>
      <xdr:row>40</xdr:row>
      <xdr:rowOff>0</xdr:rowOff>
    </xdr:to>
    <xdr:graphicFrame>
      <xdr:nvGraphicFramePr>
        <xdr:cNvPr id="2" name="Gráfico 3"/>
        <xdr:cNvGraphicFramePr/>
      </xdr:nvGraphicFramePr>
      <xdr:xfrm>
        <a:off x="7134225" y="4762500"/>
        <a:ext cx="712470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0.014</cdr:y>
    </cdr:from>
    <cdr:to>
      <cdr:x>0.78625</cdr:x>
      <cdr:y>0.16225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181100" y="66675"/>
          <a:ext cx="43815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unidades mais demandados do mês de setembro em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comparação com o total de entrada do mês NOV/19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0.2965</cdr:x>
      <cdr:y>0.00025</cdr:y>
    </cdr:from>
    <cdr:to>
      <cdr:x>0.69325</cdr:x>
      <cdr:y>0.07175</cdr:y>
    </cdr:to>
    <cdr:sp fLocksText="0">
      <cdr:nvSpPr>
        <cdr:cNvPr id="1" name="CaixaDeTexto 1"/>
        <cdr:cNvSpPr txBox="1">
          <a:spLocks noChangeArrowheads="1"/>
        </cdr:cNvSpPr>
      </cdr:nvSpPr>
      <cdr:spPr>
        <a:xfrm>
          <a:off x="1447800" y="0"/>
          <a:ext cx="1943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0.2795</cdr:x>
      <cdr:y>0.0125</cdr:y>
    </cdr:from>
    <cdr:to>
      <cdr:x>0.8235</cdr:x>
      <cdr:y>0.07175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1362075" y="47625"/>
          <a:ext cx="2657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Canais de entrada % 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NOVEMBRO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/2019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20</xdr:row>
      <xdr:rowOff>752475</xdr:rowOff>
    </xdr:from>
    <xdr:to>
      <xdr:col>15</xdr:col>
      <xdr:colOff>581025</xdr:colOff>
      <xdr:row>34</xdr:row>
      <xdr:rowOff>152400</xdr:rowOff>
    </xdr:to>
    <xdr:graphicFrame>
      <xdr:nvGraphicFramePr>
        <xdr:cNvPr id="1" name="Gráfico 1"/>
        <xdr:cNvGraphicFramePr/>
      </xdr:nvGraphicFramePr>
      <xdr:xfrm>
        <a:off x="5829300" y="5200650"/>
        <a:ext cx="70675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0</xdr:row>
      <xdr:rowOff>0</xdr:rowOff>
    </xdr:from>
    <xdr:to>
      <xdr:col>16</xdr:col>
      <xdr:colOff>0</xdr:colOff>
      <xdr:row>20</xdr:row>
      <xdr:rowOff>619125</xdr:rowOff>
    </xdr:to>
    <xdr:graphicFrame>
      <xdr:nvGraphicFramePr>
        <xdr:cNvPr id="2" name="Gráfico 3"/>
        <xdr:cNvGraphicFramePr/>
      </xdr:nvGraphicFramePr>
      <xdr:xfrm>
        <a:off x="5838825" y="0"/>
        <a:ext cx="708660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266700</xdr:colOff>
      <xdr:row>21</xdr:row>
      <xdr:rowOff>190500</xdr:rowOff>
    </xdr:from>
    <xdr:ext cx="5086350" cy="304800"/>
    <xdr:sp>
      <xdr:nvSpPr>
        <xdr:cNvPr id="3" name="CaixaDeTexto 4"/>
        <xdr:cNvSpPr txBox="1">
          <a:spLocks noChangeArrowheads="1"/>
        </xdr:cNvSpPr>
      </xdr:nvSpPr>
      <xdr:spPr>
        <a:xfrm>
          <a:off x="6486525" y="5772150"/>
          <a:ext cx="5086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unidades mais demandadas do mês de NOVEMBRO/2019</a:t>
          </a:r>
        </a:p>
      </xdr:txBody>
    </xdr:sp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0.07125</cdr:y>
    </cdr:from>
    <cdr:to>
      <cdr:x>0.49575</cdr:x>
      <cdr:y>0.10925</cdr:y>
    </cdr:to>
    <cdr:sp>
      <cdr:nvSpPr>
        <cdr:cNvPr id="1" name="CaixaDeTexto 13"/>
        <cdr:cNvSpPr txBox="1">
          <a:spLocks noChangeArrowheads="1"/>
        </cdr:cNvSpPr>
      </cdr:nvSpPr>
      <cdr:spPr>
        <a:xfrm>
          <a:off x="2962275" y="438150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ARICANDUVA</a:t>
          </a:r>
        </a:p>
      </cdr:txBody>
    </cdr:sp>
  </cdr:relSizeAnchor>
  <cdr:relSizeAnchor xmlns:cdr="http://schemas.openxmlformats.org/drawingml/2006/chartDrawing">
    <cdr:from>
      <cdr:x>0.387</cdr:x>
      <cdr:y>0.08875</cdr:y>
    </cdr:from>
    <cdr:to>
      <cdr:x>0.397</cdr:x>
      <cdr:y>0.114</cdr:y>
    </cdr:to>
    <cdr:sp>
      <cdr:nvSpPr>
        <cdr:cNvPr id="2" name="Conector reto 16"/>
        <cdr:cNvSpPr>
          <a:spLocks/>
        </cdr:cNvSpPr>
      </cdr:nvSpPr>
      <cdr:spPr>
        <a:xfrm flipV="1">
          <a:off x="2943225" y="552450"/>
          <a:ext cx="76200" cy="1619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0.40275</cdr:x>
      <cdr:y>0.12425</cdr:y>
    </cdr:from>
    <cdr:to>
      <cdr:x>0.5995</cdr:x>
      <cdr:y>0.36975</cdr:y>
    </cdr:to>
    <cdr:sp>
      <cdr:nvSpPr>
        <cdr:cNvPr id="3" name="Arco 17"/>
        <cdr:cNvSpPr>
          <a:spLocks/>
        </cdr:cNvSpPr>
      </cdr:nvSpPr>
      <cdr:spPr>
        <a:xfrm>
          <a:off x="3067050" y="771525"/>
          <a:ext cx="1495425" cy="1533525"/>
        </a:xfrm>
        <a:custGeom>
          <a:pathLst>
            <a:path stroke="0" h="1514657" w="1483005">
              <a:moveTo>
                <a:pt x="741502" y="0"/>
              </a:moveTo>
              <a:cubicBezTo>
                <a:pt x="989889" y="0"/>
                <a:pt x="1221777" y="127020"/>
                <a:pt x="1359193" y="338349"/>
              </a:cubicBezTo>
              <a:lnTo>
                <a:pt x="741503" y="757329"/>
              </a:lnTo>
              <a:cubicBezTo>
                <a:pt x="741503" y="504886"/>
                <a:pt x="741502" y="252443"/>
                <a:pt x="741502" y="0"/>
              </a:cubicBezTo>
              <a:close/>
            </a:path>
            <a:path fill="none" h="1514657" w="1483005">
              <a:moveTo>
                <a:pt x="741502" y="0"/>
              </a:moveTo>
              <a:cubicBezTo>
                <a:pt x="989889" y="0"/>
                <a:pt x="1221777" y="127020"/>
                <a:pt x="1359193" y="338349"/>
              </a:cubicBezTo>
            </a:path>
          </a:pathLst>
        </a:custGeom>
        <a:noFill/>
        <a:ln w="635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0.117</cdr:y>
    </cdr:from>
    <cdr:to>
      <cdr:x>0.753</cdr:x>
      <cdr:y>0.21575</cdr:y>
    </cdr:to>
    <cdr:sp>
      <cdr:nvSpPr>
        <cdr:cNvPr id="4" name="Seta para baixo 18"/>
        <cdr:cNvSpPr>
          <a:spLocks/>
        </cdr:cNvSpPr>
      </cdr:nvSpPr>
      <cdr:spPr>
        <a:xfrm>
          <a:off x="5705475" y="723900"/>
          <a:ext cx="28575" cy="619125"/>
        </a:xfrm>
        <a:prstGeom prst="downArrow">
          <a:avLst>
            <a:gd name="adj" fmla="val 47643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0.16075</cdr:x>
      <cdr:y>-0.003</cdr:y>
    </cdr:from>
    <cdr:to>
      <cdr:x>0.81525</cdr:x>
      <cdr:y>0.051</cdr:y>
    </cdr:to>
    <cdr:sp>
      <cdr:nvSpPr>
        <cdr:cNvPr id="5" name="CaixaDeTexto 19"/>
        <cdr:cNvSpPr txBox="1">
          <a:spLocks noChangeArrowheads="1"/>
        </cdr:cNvSpPr>
      </cdr:nvSpPr>
      <cdr:spPr>
        <a:xfrm>
          <a:off x="1219200" y="-9524"/>
          <a:ext cx="4991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das Subprefeituras mais demandadas  de 2019 (média)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342900</xdr:colOff>
      <xdr:row>0</xdr:row>
      <xdr:rowOff>85725</xdr:rowOff>
    </xdr:from>
    <xdr:to>
      <xdr:col>28</xdr:col>
      <xdr:colOff>38100</xdr:colOff>
      <xdr:row>33</xdr:row>
      <xdr:rowOff>38100</xdr:rowOff>
    </xdr:to>
    <xdr:graphicFrame>
      <xdr:nvGraphicFramePr>
        <xdr:cNvPr id="1" name="Gráfico 4"/>
        <xdr:cNvGraphicFramePr/>
      </xdr:nvGraphicFramePr>
      <xdr:xfrm>
        <a:off x="11087100" y="85725"/>
        <a:ext cx="76200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0.01275</cdr:y>
    </cdr:from>
    <cdr:to>
      <cdr:x>0.879</cdr:x>
      <cdr:y>0.0805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600075" y="66675"/>
          <a:ext cx="52482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Média das 10 subprefeituras mais demandadas em 2019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0</xdr:row>
      <xdr:rowOff>38100</xdr:rowOff>
    </xdr:from>
    <xdr:to>
      <xdr:col>26</xdr:col>
      <xdr:colOff>161925</xdr:colOff>
      <xdr:row>29</xdr:row>
      <xdr:rowOff>171450</xdr:rowOff>
    </xdr:to>
    <xdr:graphicFrame>
      <xdr:nvGraphicFramePr>
        <xdr:cNvPr id="1" name="Gráfico 2"/>
        <xdr:cNvGraphicFramePr/>
      </xdr:nvGraphicFramePr>
      <xdr:xfrm>
        <a:off x="10877550" y="38100"/>
        <a:ext cx="66579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0.02075</cdr:y>
    </cdr:from>
    <cdr:to>
      <cdr:x>0.97125</cdr:x>
      <cdr:y>0.09475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80975" y="114300"/>
          <a:ext cx="6448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das Subprefeituras mais demandadas - OUTUBRO/2019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3</xdr:row>
      <xdr:rowOff>28575</xdr:rowOff>
    </xdr:from>
    <xdr:to>
      <xdr:col>8</xdr:col>
      <xdr:colOff>3486150</xdr:colOff>
      <xdr:row>33</xdr:row>
      <xdr:rowOff>161925</xdr:rowOff>
    </xdr:to>
    <xdr:graphicFrame>
      <xdr:nvGraphicFramePr>
        <xdr:cNvPr id="1" name="Gráfico 1"/>
        <xdr:cNvGraphicFramePr/>
      </xdr:nvGraphicFramePr>
      <xdr:xfrm>
        <a:off x="2724150" y="609600"/>
        <a:ext cx="68294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0.034</cdr:y>
    </cdr:from>
    <cdr:to>
      <cdr:x>0.86075</cdr:x>
      <cdr:y>0.12975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419225" y="133350"/>
          <a:ext cx="37242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Linha do tempo  - Total de denúncias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0</xdr:row>
      <xdr:rowOff>161925</xdr:rowOff>
    </xdr:from>
    <xdr:to>
      <xdr:col>23</xdr:col>
      <xdr:colOff>200025</xdr:colOff>
      <xdr:row>20</xdr:row>
      <xdr:rowOff>180975</xdr:rowOff>
    </xdr:to>
    <xdr:graphicFrame>
      <xdr:nvGraphicFramePr>
        <xdr:cNvPr id="1" name="Gráfico 10"/>
        <xdr:cNvGraphicFramePr/>
      </xdr:nvGraphicFramePr>
      <xdr:xfrm>
        <a:off x="14449425" y="161925"/>
        <a:ext cx="5972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428625</xdr:colOff>
      <xdr:row>0</xdr:row>
      <xdr:rowOff>171450</xdr:rowOff>
    </xdr:from>
    <xdr:to>
      <xdr:col>34</xdr:col>
      <xdr:colOff>428625</xdr:colOff>
      <xdr:row>21</xdr:row>
      <xdr:rowOff>38100</xdr:rowOff>
    </xdr:to>
    <xdr:graphicFrame>
      <xdr:nvGraphicFramePr>
        <xdr:cNvPr id="2" name="Gráfico 11"/>
        <xdr:cNvGraphicFramePr/>
      </xdr:nvGraphicFramePr>
      <xdr:xfrm>
        <a:off x="20650200" y="171450"/>
        <a:ext cx="67056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323850</xdr:colOff>
      <xdr:row>21</xdr:row>
      <xdr:rowOff>85725</xdr:rowOff>
    </xdr:from>
    <xdr:to>
      <xdr:col>23</xdr:col>
      <xdr:colOff>171450</xdr:colOff>
      <xdr:row>34</xdr:row>
      <xdr:rowOff>104775</xdr:rowOff>
    </xdr:to>
    <xdr:graphicFrame>
      <xdr:nvGraphicFramePr>
        <xdr:cNvPr id="3" name="Gráfico 14"/>
        <xdr:cNvGraphicFramePr/>
      </xdr:nvGraphicFramePr>
      <xdr:xfrm>
        <a:off x="14478000" y="4581525"/>
        <a:ext cx="59150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419100</xdr:colOff>
      <xdr:row>21</xdr:row>
      <xdr:rowOff>95250</xdr:rowOff>
    </xdr:from>
    <xdr:to>
      <xdr:col>32</xdr:col>
      <xdr:colOff>561975</xdr:colOff>
      <xdr:row>34</xdr:row>
      <xdr:rowOff>104775</xdr:rowOff>
    </xdr:to>
    <xdr:graphicFrame>
      <xdr:nvGraphicFramePr>
        <xdr:cNvPr id="4" name="Gráfico 15"/>
        <xdr:cNvGraphicFramePr/>
      </xdr:nvGraphicFramePr>
      <xdr:xfrm>
        <a:off x="20640675" y="4591050"/>
        <a:ext cx="56292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0.00125</cdr:y>
    </cdr:from>
    <cdr:to>
      <cdr:x>0.63575</cdr:x>
      <cdr:y>0.10675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133600" y="0"/>
          <a:ext cx="1905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Instâncias recursais 2019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0.1665</cdr:x>
      <cdr:y>0.0085</cdr:y>
    </cdr:from>
    <cdr:to>
      <cdr:x>0.84125</cdr:x>
      <cdr:y>0.14875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200150" y="28575"/>
          <a:ext cx="48672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Linha do tempo - canais de entrada - 2019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37</xdr:row>
      <xdr:rowOff>38100</xdr:rowOff>
    </xdr:from>
    <xdr:to>
      <xdr:col>27</xdr:col>
      <xdr:colOff>152400</xdr:colOff>
      <xdr:row>56</xdr:row>
      <xdr:rowOff>142875</xdr:rowOff>
    </xdr:to>
    <xdr:graphicFrame>
      <xdr:nvGraphicFramePr>
        <xdr:cNvPr id="1" name="Gráfico 8"/>
        <xdr:cNvGraphicFramePr/>
      </xdr:nvGraphicFramePr>
      <xdr:xfrm>
        <a:off x="12573000" y="8086725"/>
        <a:ext cx="63627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228600</xdr:colOff>
      <xdr:row>17</xdr:row>
      <xdr:rowOff>114300</xdr:rowOff>
    </xdr:from>
    <xdr:to>
      <xdr:col>27</xdr:col>
      <xdr:colOff>142875</xdr:colOff>
      <xdr:row>36</xdr:row>
      <xdr:rowOff>142875</xdr:rowOff>
    </xdr:to>
    <xdr:graphicFrame>
      <xdr:nvGraphicFramePr>
        <xdr:cNvPr id="2" name="Gráfico 3"/>
        <xdr:cNvGraphicFramePr/>
      </xdr:nvGraphicFramePr>
      <xdr:xfrm>
        <a:off x="12563475" y="3781425"/>
        <a:ext cx="63627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16</xdr:col>
      <xdr:colOff>161925</xdr:colOff>
      <xdr:row>17</xdr:row>
      <xdr:rowOff>219075</xdr:rowOff>
    </xdr:from>
    <xdr:ext cx="5162550" cy="304800"/>
    <xdr:sp>
      <xdr:nvSpPr>
        <xdr:cNvPr id="3" name="CaixaDeTexto 4"/>
        <xdr:cNvSpPr txBox="1">
          <a:spLocks noChangeArrowheads="1"/>
        </xdr:cNvSpPr>
      </xdr:nvSpPr>
      <xdr:spPr>
        <a:xfrm>
          <a:off x="13106400" y="3886200"/>
          <a:ext cx="5162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Linha do tempo 10 órgãos mais demandados - Média 2019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31</xdr:col>
      <xdr:colOff>333375</xdr:colOff>
      <xdr:row>0</xdr:row>
      <xdr:rowOff>0</xdr:rowOff>
    </xdr:from>
    <xdr:to>
      <xdr:col>40</xdr:col>
      <xdr:colOff>76200</xdr:colOff>
      <xdr:row>15</xdr:row>
      <xdr:rowOff>57150</xdr:rowOff>
    </xdr:to>
    <xdr:graphicFrame>
      <xdr:nvGraphicFramePr>
        <xdr:cNvPr id="4" name="Gráfico 1"/>
        <xdr:cNvGraphicFramePr/>
      </xdr:nvGraphicFramePr>
      <xdr:xfrm>
        <a:off x="23641050" y="0"/>
        <a:ext cx="58864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228600</xdr:colOff>
      <xdr:row>0</xdr:row>
      <xdr:rowOff>104775</xdr:rowOff>
    </xdr:from>
    <xdr:to>
      <xdr:col>27</xdr:col>
      <xdr:colOff>114300</xdr:colOff>
      <xdr:row>16</xdr:row>
      <xdr:rowOff>171450</xdr:rowOff>
    </xdr:to>
    <xdr:graphicFrame>
      <xdr:nvGraphicFramePr>
        <xdr:cNvPr id="5" name="Gráfico 1"/>
        <xdr:cNvGraphicFramePr/>
      </xdr:nvGraphicFramePr>
      <xdr:xfrm>
        <a:off x="12563475" y="104775"/>
        <a:ext cx="6334125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171450</xdr:rowOff>
    </xdr:from>
    <xdr:to>
      <xdr:col>7</xdr:col>
      <xdr:colOff>457200</xdr:colOff>
      <xdr:row>30</xdr:row>
      <xdr:rowOff>66675</xdr:rowOff>
    </xdr:to>
    <xdr:graphicFrame>
      <xdr:nvGraphicFramePr>
        <xdr:cNvPr id="1" name="Gráfico 2"/>
        <xdr:cNvGraphicFramePr/>
      </xdr:nvGraphicFramePr>
      <xdr:xfrm>
        <a:off x="57150" y="2390775"/>
        <a:ext cx="54768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9</xdr:row>
      <xdr:rowOff>171450</xdr:rowOff>
    </xdr:from>
    <xdr:to>
      <xdr:col>16</xdr:col>
      <xdr:colOff>161925</xdr:colOff>
      <xdr:row>30</xdr:row>
      <xdr:rowOff>38100</xdr:rowOff>
    </xdr:to>
    <xdr:graphicFrame>
      <xdr:nvGraphicFramePr>
        <xdr:cNvPr id="2" name="Gráfico 4"/>
        <xdr:cNvGraphicFramePr/>
      </xdr:nvGraphicFramePr>
      <xdr:xfrm>
        <a:off x="5772150" y="2390775"/>
        <a:ext cx="48863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361950</xdr:colOff>
      <xdr:row>9</xdr:row>
      <xdr:rowOff>171450</xdr:rowOff>
    </xdr:from>
    <xdr:to>
      <xdr:col>27</xdr:col>
      <xdr:colOff>47625</xdr:colOff>
      <xdr:row>30</xdr:row>
      <xdr:rowOff>38100</xdr:rowOff>
    </xdr:to>
    <xdr:graphicFrame>
      <xdr:nvGraphicFramePr>
        <xdr:cNvPr id="3" name="Gráfico 2"/>
        <xdr:cNvGraphicFramePr/>
      </xdr:nvGraphicFramePr>
      <xdr:xfrm>
        <a:off x="10858500" y="2390775"/>
        <a:ext cx="7219950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0</xdr:row>
      <xdr:rowOff>142875</xdr:rowOff>
    </xdr:from>
    <xdr:to>
      <xdr:col>25</xdr:col>
      <xdr:colOff>476250</xdr:colOff>
      <xdr:row>23</xdr:row>
      <xdr:rowOff>47625</xdr:rowOff>
    </xdr:to>
    <xdr:graphicFrame>
      <xdr:nvGraphicFramePr>
        <xdr:cNvPr id="1" name="Gráfico 4"/>
        <xdr:cNvGraphicFramePr/>
      </xdr:nvGraphicFramePr>
      <xdr:xfrm>
        <a:off x="10839450" y="142875"/>
        <a:ext cx="6286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285750</xdr:colOff>
      <xdr:row>23</xdr:row>
      <xdr:rowOff>133350</xdr:rowOff>
    </xdr:from>
    <xdr:to>
      <xdr:col>26</xdr:col>
      <xdr:colOff>104775</xdr:colOff>
      <xdr:row>45</xdr:row>
      <xdr:rowOff>85725</xdr:rowOff>
    </xdr:to>
    <xdr:graphicFrame>
      <xdr:nvGraphicFramePr>
        <xdr:cNvPr id="2" name="Gráfico 1"/>
        <xdr:cNvGraphicFramePr/>
      </xdr:nvGraphicFramePr>
      <xdr:xfrm>
        <a:off x="10839450" y="4552950"/>
        <a:ext cx="65246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30</xdr:row>
      <xdr:rowOff>180975</xdr:rowOff>
    </xdr:from>
    <xdr:to>
      <xdr:col>8</xdr:col>
      <xdr:colOff>238125</xdr:colOff>
      <xdr:row>48</xdr:row>
      <xdr:rowOff>57150</xdr:rowOff>
    </xdr:to>
    <xdr:graphicFrame>
      <xdr:nvGraphicFramePr>
        <xdr:cNvPr id="3" name="Gráfico 2"/>
        <xdr:cNvGraphicFramePr/>
      </xdr:nvGraphicFramePr>
      <xdr:xfrm>
        <a:off x="133350" y="5962650"/>
        <a:ext cx="639127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0.007</cdr:y>
    </cdr:from>
    <cdr:to>
      <cdr:x>1</cdr:x>
      <cdr:y>0.21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28574" y="28575"/>
          <a:ext cx="90392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Linha do tempo - 10 assuntos + demandados - JAN 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NOV/2019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0</xdr:row>
      <xdr:rowOff>76200</xdr:rowOff>
    </xdr:from>
    <xdr:to>
      <xdr:col>38</xdr:col>
      <xdr:colOff>171450</xdr:colOff>
      <xdr:row>21</xdr:row>
      <xdr:rowOff>76200</xdr:rowOff>
    </xdr:to>
    <xdr:graphicFrame>
      <xdr:nvGraphicFramePr>
        <xdr:cNvPr id="1" name="Gráfico 2"/>
        <xdr:cNvGraphicFramePr/>
      </xdr:nvGraphicFramePr>
      <xdr:xfrm>
        <a:off x="9372600" y="76200"/>
        <a:ext cx="66675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22</xdr:row>
      <xdr:rowOff>19050</xdr:rowOff>
    </xdr:from>
    <xdr:to>
      <xdr:col>13</xdr:col>
      <xdr:colOff>533400</xdr:colOff>
      <xdr:row>45</xdr:row>
      <xdr:rowOff>28575</xdr:rowOff>
    </xdr:to>
    <xdr:graphicFrame>
      <xdr:nvGraphicFramePr>
        <xdr:cNvPr id="2" name="Gráfico 1"/>
        <xdr:cNvGraphicFramePr/>
      </xdr:nvGraphicFramePr>
      <xdr:xfrm>
        <a:off x="123825" y="4248150"/>
        <a:ext cx="8963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209550</xdr:colOff>
      <xdr:row>21</xdr:row>
      <xdr:rowOff>123825</xdr:rowOff>
    </xdr:from>
    <xdr:to>
      <xdr:col>38</xdr:col>
      <xdr:colOff>161925</xdr:colOff>
      <xdr:row>44</xdr:row>
      <xdr:rowOff>85725</xdr:rowOff>
    </xdr:to>
    <xdr:graphicFrame>
      <xdr:nvGraphicFramePr>
        <xdr:cNvPr id="3" name="Gráfico 1"/>
        <xdr:cNvGraphicFramePr/>
      </xdr:nvGraphicFramePr>
      <xdr:xfrm>
        <a:off x="9372600" y="4162425"/>
        <a:ext cx="665797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0.00825</cdr:y>
    </cdr:from>
    <cdr:to>
      <cdr:x>0.86075</cdr:x>
      <cdr:y>0.10275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457200" y="28575"/>
          <a:ext cx="509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assuntos mais demandados 3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últimos meses de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1</xdr:row>
      <xdr:rowOff>76200</xdr:rowOff>
    </xdr:from>
    <xdr:to>
      <xdr:col>17</xdr:col>
      <xdr:colOff>523875</xdr:colOff>
      <xdr:row>18</xdr:row>
      <xdr:rowOff>152400</xdr:rowOff>
    </xdr:to>
    <xdr:graphicFrame>
      <xdr:nvGraphicFramePr>
        <xdr:cNvPr id="1" name="Gráfico 2"/>
        <xdr:cNvGraphicFramePr/>
      </xdr:nvGraphicFramePr>
      <xdr:xfrm>
        <a:off x="7010400" y="266700"/>
        <a:ext cx="60864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590550</xdr:colOff>
      <xdr:row>41</xdr:row>
      <xdr:rowOff>28575</xdr:rowOff>
    </xdr:to>
    <xdr:graphicFrame>
      <xdr:nvGraphicFramePr>
        <xdr:cNvPr id="2" name="Gráfico 2"/>
        <xdr:cNvGraphicFramePr/>
      </xdr:nvGraphicFramePr>
      <xdr:xfrm>
        <a:off x="0" y="3657600"/>
        <a:ext cx="64579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2:U52"/>
  <sheetViews>
    <sheetView tabSelected="1" zoomScalePageLayoutView="0" workbookViewId="0" topLeftCell="A1">
      <selection activeCell="R18" sqref="R18"/>
    </sheetView>
  </sheetViews>
  <sheetFormatPr defaultColWidth="9.140625" defaultRowHeight="15"/>
  <sheetData>
    <row r="12" ht="15">
      <c r="K12" s="49"/>
    </row>
    <row r="18" ht="123" customHeight="1"/>
    <row r="36" spans="14:16" ht="15">
      <c r="N36" s="550"/>
      <c r="O36" s="550"/>
      <c r="P36" s="550"/>
    </row>
    <row r="37" spans="14:16" ht="15">
      <c r="N37" s="5"/>
      <c r="O37" s="5"/>
      <c r="P37" s="5"/>
    </row>
    <row r="38" spans="14:16" ht="15">
      <c r="N38" s="4"/>
      <c r="O38" s="57"/>
      <c r="P38" s="8"/>
    </row>
    <row r="39" spans="14:16" ht="15">
      <c r="N39" s="109"/>
      <c r="O39" s="57"/>
      <c r="P39" s="8"/>
    </row>
    <row r="40" spans="14:16" ht="15">
      <c r="N40" s="4"/>
      <c r="O40" s="57"/>
      <c r="P40" s="8"/>
    </row>
    <row r="41" spans="14:16" ht="15">
      <c r="N41" s="4"/>
      <c r="O41" s="57"/>
      <c r="P41" s="8"/>
    </row>
    <row r="42" spans="14:16" ht="15">
      <c r="N42" s="4"/>
      <c r="O42" s="57"/>
      <c r="P42" s="8"/>
    </row>
    <row r="43" spans="14:16" ht="15">
      <c r="N43" s="3"/>
      <c r="O43" s="3"/>
      <c r="P43" s="3"/>
    </row>
    <row r="44" spans="16:21" ht="15">
      <c r="P44" s="3"/>
      <c r="Q44" s="3"/>
      <c r="R44" s="3"/>
      <c r="S44" s="3"/>
      <c r="T44" s="3"/>
      <c r="U44" s="3"/>
    </row>
    <row r="45" spans="16:21" ht="15">
      <c r="P45" s="3"/>
      <c r="Q45" s="60"/>
      <c r="R45" s="60"/>
      <c r="S45" s="60"/>
      <c r="T45" s="3"/>
      <c r="U45" s="3"/>
    </row>
    <row r="46" spans="16:21" ht="15">
      <c r="P46" s="3"/>
      <c r="Q46" s="61"/>
      <c r="R46" s="58"/>
      <c r="S46" s="59"/>
      <c r="T46" s="3"/>
      <c r="U46" s="3"/>
    </row>
    <row r="47" spans="16:21" ht="15">
      <c r="P47" s="3"/>
      <c r="Q47" s="61"/>
      <c r="R47" s="58"/>
      <c r="S47" s="59"/>
      <c r="T47" s="3"/>
      <c r="U47" s="3"/>
    </row>
    <row r="48" spans="16:21" ht="15">
      <c r="P48" s="3"/>
      <c r="Q48" s="61"/>
      <c r="R48" s="58"/>
      <c r="S48" s="59"/>
      <c r="T48" s="3"/>
      <c r="U48" s="3"/>
    </row>
    <row r="49" spans="16:21" ht="15">
      <c r="P49" s="3"/>
      <c r="Q49" s="61"/>
      <c r="R49" s="58"/>
      <c r="S49" s="59"/>
      <c r="T49" s="3"/>
      <c r="U49" s="3"/>
    </row>
    <row r="50" spans="16:21" ht="15">
      <c r="P50" s="3"/>
      <c r="Q50" s="61"/>
      <c r="R50" s="58"/>
      <c r="S50" s="59"/>
      <c r="T50" s="3"/>
      <c r="U50" s="3"/>
    </row>
    <row r="51" spans="16:21" ht="15">
      <c r="P51" s="3"/>
      <c r="Q51" s="3"/>
      <c r="R51" s="3"/>
      <c r="S51" s="3"/>
      <c r="T51" s="3"/>
      <c r="U51" s="3"/>
    </row>
    <row r="52" spans="16:21" ht="15">
      <c r="P52" s="3"/>
      <c r="Q52" s="3"/>
      <c r="R52" s="3"/>
      <c r="S52" s="3"/>
      <c r="T52" s="3"/>
      <c r="U52" s="3"/>
    </row>
  </sheetData>
  <sheetProtection/>
  <mergeCells count="1">
    <mergeCell ref="N36:P36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  <oleObjects>
    <oleObject progId="Word.Document.12" shapeId="25178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EC04C0"/>
  </sheetPr>
  <dimension ref="A1:AN45"/>
  <sheetViews>
    <sheetView workbookViewId="0" topLeftCell="A1">
      <selection activeCell="J21" sqref="J21"/>
    </sheetView>
  </sheetViews>
  <sheetFormatPr defaultColWidth="5.57421875" defaultRowHeight="15"/>
  <cols>
    <col min="1" max="1" width="52.57421875" style="125" customWidth="1"/>
    <col min="2" max="2" width="8.00390625" style="125" customWidth="1"/>
    <col min="3" max="3" width="7.8515625" style="330" customWidth="1"/>
    <col min="4" max="4" width="8.421875" style="125" customWidth="1"/>
    <col min="5" max="5" width="7.57421875" style="124" bestFit="1" customWidth="1"/>
    <col min="6" max="6" width="7.7109375" style="125" customWidth="1"/>
    <col min="7" max="7" width="7.57421875" style="124" bestFit="1" customWidth="1"/>
    <col min="8" max="8" width="8.00390625" style="125" customWidth="1"/>
    <col min="9" max="10" width="7.57421875" style="125" bestFit="1" customWidth="1"/>
    <col min="11" max="11" width="7.421875" style="125" customWidth="1"/>
    <col min="12" max="13" width="6.7109375" style="125" bestFit="1" customWidth="1"/>
    <col min="14" max="14" width="7.140625" style="125" bestFit="1" customWidth="1"/>
    <col min="15" max="23" width="9.140625" style="125" customWidth="1"/>
    <col min="24" max="24" width="134.00390625" style="125" customWidth="1"/>
    <col min="25" max="25" width="53.57421875" style="124" bestFit="1" customWidth="1"/>
    <col min="26" max="26" width="6.57421875" style="125" bestFit="1" customWidth="1"/>
    <col min="27" max="236" width="9.140625" style="125" customWidth="1"/>
    <col min="237" max="237" width="58.28125" style="125" customWidth="1"/>
    <col min="238" max="238" width="3.7109375" style="125" bestFit="1" customWidth="1"/>
    <col min="239" max="239" width="5.57421875" style="125" bestFit="1" customWidth="1"/>
    <col min="240" max="16384" width="5.57421875" style="125" customWidth="1"/>
  </cols>
  <sheetData>
    <row r="1" spans="1:4" ht="15">
      <c r="A1" s="123" t="s">
        <v>80</v>
      </c>
      <c r="B1" s="123"/>
      <c r="C1" s="329"/>
      <c r="D1" s="123"/>
    </row>
    <row r="2" spans="1:4" ht="15">
      <c r="A2" s="115" t="s">
        <v>81</v>
      </c>
      <c r="B2" s="115"/>
      <c r="C2" s="331"/>
      <c r="D2" s="115"/>
    </row>
    <row r="3" spans="1:4" ht="15">
      <c r="A3" s="115"/>
      <c r="B3" s="115"/>
      <c r="C3" s="331"/>
      <c r="D3" s="115"/>
    </row>
    <row r="4" spans="1:4" ht="15">
      <c r="A4" s="115" t="s">
        <v>276</v>
      </c>
      <c r="B4" s="115"/>
      <c r="C4" s="331"/>
      <c r="D4" s="115"/>
    </row>
    <row r="5" spans="5:26" ht="15" thickBot="1">
      <c r="E5" s="125"/>
      <c r="F5" s="124"/>
      <c r="G5" s="125"/>
      <c r="H5" s="124"/>
      <c r="K5" s="126"/>
      <c r="L5" s="126"/>
      <c r="M5" s="126"/>
      <c r="N5" s="126"/>
      <c r="O5" s="126"/>
      <c r="Y5" s="125"/>
      <c r="Z5" s="124"/>
    </row>
    <row r="6" spans="1:31" ht="15.75" thickBot="1">
      <c r="A6" s="127" t="s">
        <v>157</v>
      </c>
      <c r="B6" s="316">
        <v>43770</v>
      </c>
      <c r="C6" s="316">
        <v>43739</v>
      </c>
      <c r="D6" s="316">
        <v>43709</v>
      </c>
      <c r="E6" s="316">
        <v>43678</v>
      </c>
      <c r="F6" s="316">
        <v>43647</v>
      </c>
      <c r="G6" s="316">
        <v>43617</v>
      </c>
      <c r="H6" s="38">
        <v>43586</v>
      </c>
      <c r="I6" s="38">
        <v>43556</v>
      </c>
      <c r="J6" s="38">
        <v>43525</v>
      </c>
      <c r="K6" s="38">
        <v>43497</v>
      </c>
      <c r="L6" s="38">
        <v>43466</v>
      </c>
      <c r="M6" s="38" t="s">
        <v>153</v>
      </c>
      <c r="N6" s="38" t="s">
        <v>83</v>
      </c>
      <c r="O6" s="126"/>
      <c r="P6" s="126"/>
      <c r="Q6" s="126"/>
      <c r="R6" s="126"/>
      <c r="S6" s="126"/>
      <c r="Y6" s="125"/>
      <c r="AE6" s="124"/>
    </row>
    <row r="7" spans="1:26" ht="14.25" customHeight="1">
      <c r="A7" s="453" t="s">
        <v>164</v>
      </c>
      <c r="B7" s="269">
        <v>169</v>
      </c>
      <c r="C7" s="269">
        <v>142</v>
      </c>
      <c r="D7" s="269">
        <v>227</v>
      </c>
      <c r="E7" s="269">
        <v>160</v>
      </c>
      <c r="F7" s="269">
        <v>170</v>
      </c>
      <c r="G7" s="313">
        <v>190</v>
      </c>
      <c r="H7" s="269">
        <v>342</v>
      </c>
      <c r="I7" s="269">
        <v>354</v>
      </c>
      <c r="J7" s="269">
        <v>346</v>
      </c>
      <c r="K7" s="269">
        <v>309</v>
      </c>
      <c r="L7" s="270">
        <v>320</v>
      </c>
      <c r="M7" s="270">
        <f>SUM(B7:L7)</f>
        <v>2729</v>
      </c>
      <c r="N7" s="271">
        <f>AVERAGE(B7:L7)</f>
        <v>248.0909090909091</v>
      </c>
      <c r="O7" s="126"/>
      <c r="P7" s="126"/>
      <c r="Q7" s="129"/>
      <c r="R7" s="129"/>
      <c r="S7" s="126"/>
      <c r="Y7" s="125"/>
      <c r="Z7" s="124"/>
    </row>
    <row r="8" spans="1:26" ht="15" customHeight="1">
      <c r="A8" s="453" t="s">
        <v>19</v>
      </c>
      <c r="B8" s="269">
        <v>198</v>
      </c>
      <c r="C8" s="269">
        <v>230</v>
      </c>
      <c r="D8" s="269">
        <v>178</v>
      </c>
      <c r="E8" s="269">
        <v>201</v>
      </c>
      <c r="F8" s="269">
        <v>259</v>
      </c>
      <c r="G8" s="313">
        <v>174</v>
      </c>
      <c r="H8" s="269">
        <v>181</v>
      </c>
      <c r="I8" s="269">
        <v>192</v>
      </c>
      <c r="J8" s="269">
        <v>148</v>
      </c>
      <c r="K8" s="269">
        <v>243</v>
      </c>
      <c r="L8" s="270">
        <v>200</v>
      </c>
      <c r="M8" s="270">
        <f aca="true" t="shared" si="0" ref="M8:M16">SUM(B8:L8)</f>
        <v>2204</v>
      </c>
      <c r="N8" s="271">
        <f aca="true" t="shared" si="1" ref="N8:N16">AVERAGE(B8:L8)</f>
        <v>200.36363636363637</v>
      </c>
      <c r="O8" s="130"/>
      <c r="P8" s="130"/>
      <c r="Q8" s="129"/>
      <c r="R8" s="129"/>
      <c r="S8" s="126"/>
      <c r="Y8" s="125"/>
      <c r="Z8" s="124"/>
    </row>
    <row r="9" spans="1:26" ht="14.25">
      <c r="A9" s="453" t="s">
        <v>168</v>
      </c>
      <c r="B9" s="269">
        <v>134</v>
      </c>
      <c r="C9" s="269">
        <v>194</v>
      </c>
      <c r="D9" s="269">
        <v>189</v>
      </c>
      <c r="E9" s="269">
        <v>176</v>
      </c>
      <c r="F9" s="269">
        <v>123</v>
      </c>
      <c r="G9" s="313">
        <v>135</v>
      </c>
      <c r="H9" s="269">
        <v>190</v>
      </c>
      <c r="I9" s="269">
        <v>194</v>
      </c>
      <c r="J9" s="269">
        <v>198</v>
      </c>
      <c r="K9" s="269">
        <v>247</v>
      </c>
      <c r="L9" s="270">
        <v>172</v>
      </c>
      <c r="M9" s="270">
        <f t="shared" si="0"/>
        <v>1952</v>
      </c>
      <c r="N9" s="271">
        <f t="shared" si="1"/>
        <v>177.45454545454547</v>
      </c>
      <c r="O9" s="126"/>
      <c r="P9" s="126"/>
      <c r="Q9" s="129"/>
      <c r="R9" s="129"/>
      <c r="S9" s="126"/>
      <c r="Y9" s="125"/>
      <c r="Z9" s="124"/>
    </row>
    <row r="10" spans="1:26" ht="14.25">
      <c r="A10" s="453" t="s">
        <v>177</v>
      </c>
      <c r="B10" s="269">
        <v>117</v>
      </c>
      <c r="C10" s="269">
        <v>102</v>
      </c>
      <c r="D10" s="269">
        <v>113</v>
      </c>
      <c r="E10" s="269">
        <v>117</v>
      </c>
      <c r="F10" s="269">
        <v>89</v>
      </c>
      <c r="G10" s="313">
        <v>118</v>
      </c>
      <c r="H10" s="269">
        <v>114</v>
      </c>
      <c r="I10" s="269">
        <v>98</v>
      </c>
      <c r="J10" s="269">
        <v>70</v>
      </c>
      <c r="K10" s="269">
        <v>134</v>
      </c>
      <c r="L10" s="270">
        <v>75</v>
      </c>
      <c r="M10" s="270">
        <f t="shared" si="0"/>
        <v>1147</v>
      </c>
      <c r="N10" s="271">
        <f t="shared" si="1"/>
        <v>104.27272727272727</v>
      </c>
      <c r="O10" s="130"/>
      <c r="P10" s="130"/>
      <c r="Q10" s="129"/>
      <c r="R10" s="129"/>
      <c r="S10" s="126"/>
      <c r="Y10" s="125"/>
      <c r="Z10" s="124"/>
    </row>
    <row r="11" spans="1:26" ht="14.25">
      <c r="A11" s="453" t="s">
        <v>24</v>
      </c>
      <c r="B11" s="269">
        <v>81</v>
      </c>
      <c r="C11" s="269">
        <v>106</v>
      </c>
      <c r="D11" s="269">
        <v>89</v>
      </c>
      <c r="E11" s="269">
        <v>93</v>
      </c>
      <c r="F11" s="269">
        <v>68</v>
      </c>
      <c r="G11" s="313">
        <v>89</v>
      </c>
      <c r="H11" s="269">
        <v>111</v>
      </c>
      <c r="I11" s="269">
        <v>88</v>
      </c>
      <c r="J11" s="269">
        <v>105</v>
      </c>
      <c r="K11" s="269">
        <v>101</v>
      </c>
      <c r="L11" s="270">
        <v>110</v>
      </c>
      <c r="M11" s="270">
        <f t="shared" si="0"/>
        <v>1041</v>
      </c>
      <c r="N11" s="271">
        <f t="shared" si="1"/>
        <v>94.63636363636364</v>
      </c>
      <c r="O11" s="126"/>
      <c r="P11" s="126"/>
      <c r="Q11" s="129"/>
      <c r="R11" s="129"/>
      <c r="S11" s="126"/>
      <c r="Y11" s="125"/>
      <c r="Z11" s="124"/>
    </row>
    <row r="12" spans="1:26" ht="15" customHeight="1">
      <c r="A12" s="453" t="s">
        <v>17</v>
      </c>
      <c r="B12" s="269">
        <v>84</v>
      </c>
      <c r="C12" s="269">
        <v>70</v>
      </c>
      <c r="D12" s="269">
        <v>78</v>
      </c>
      <c r="E12" s="269">
        <v>59</v>
      </c>
      <c r="F12" s="269">
        <v>34</v>
      </c>
      <c r="G12" s="313">
        <v>65</v>
      </c>
      <c r="H12" s="269">
        <v>93</v>
      </c>
      <c r="I12" s="269">
        <v>109</v>
      </c>
      <c r="J12" s="269">
        <v>101</v>
      </c>
      <c r="K12" s="269">
        <v>196</v>
      </c>
      <c r="L12" s="270">
        <v>53</v>
      </c>
      <c r="M12" s="270">
        <f t="shared" si="0"/>
        <v>942</v>
      </c>
      <c r="N12" s="271">
        <f t="shared" si="1"/>
        <v>85.63636363636364</v>
      </c>
      <c r="O12" s="126"/>
      <c r="P12" s="126"/>
      <c r="Q12" s="129"/>
      <c r="R12" s="129"/>
      <c r="S12" s="126"/>
      <c r="Y12" s="125"/>
      <c r="Z12" s="124"/>
    </row>
    <row r="13" spans="1:26" ht="14.25">
      <c r="A13" s="453" t="s">
        <v>227</v>
      </c>
      <c r="B13" s="269">
        <v>76</v>
      </c>
      <c r="C13" s="269">
        <v>79</v>
      </c>
      <c r="D13" s="269">
        <v>103</v>
      </c>
      <c r="E13" s="269">
        <v>84</v>
      </c>
      <c r="F13" s="269">
        <v>78</v>
      </c>
      <c r="G13" s="313">
        <v>76</v>
      </c>
      <c r="H13" s="269">
        <v>102</v>
      </c>
      <c r="I13" s="269">
        <v>67</v>
      </c>
      <c r="J13" s="269">
        <v>42</v>
      </c>
      <c r="K13" s="269">
        <v>55</v>
      </c>
      <c r="L13" s="270">
        <v>63</v>
      </c>
      <c r="M13" s="270">
        <f t="shared" si="0"/>
        <v>825</v>
      </c>
      <c r="N13" s="271">
        <f t="shared" si="1"/>
        <v>75</v>
      </c>
      <c r="O13" s="126"/>
      <c r="P13" s="126"/>
      <c r="Q13" s="129"/>
      <c r="R13" s="129"/>
      <c r="S13" s="126"/>
      <c r="Y13" s="125"/>
      <c r="Z13" s="124"/>
    </row>
    <row r="14" spans="1:26" ht="14.25">
      <c r="A14" s="453" t="s">
        <v>215</v>
      </c>
      <c r="B14" s="269">
        <v>85</v>
      </c>
      <c r="C14" s="269">
        <v>81</v>
      </c>
      <c r="D14" s="269">
        <v>70</v>
      </c>
      <c r="E14" s="269">
        <v>75</v>
      </c>
      <c r="F14" s="269">
        <v>52</v>
      </c>
      <c r="G14" s="313">
        <v>50</v>
      </c>
      <c r="H14" s="269">
        <v>71</v>
      </c>
      <c r="I14" s="269">
        <v>76</v>
      </c>
      <c r="J14" s="269">
        <v>60</v>
      </c>
      <c r="K14" s="269">
        <v>85</v>
      </c>
      <c r="L14" s="270">
        <v>59</v>
      </c>
      <c r="M14" s="270">
        <f t="shared" si="0"/>
        <v>764</v>
      </c>
      <c r="N14" s="271">
        <f t="shared" si="1"/>
        <v>69.45454545454545</v>
      </c>
      <c r="O14" s="126"/>
      <c r="P14" s="126"/>
      <c r="Q14" s="129"/>
      <c r="R14" s="129"/>
      <c r="S14" s="126"/>
      <c r="Y14" s="125"/>
      <c r="Z14" s="124"/>
    </row>
    <row r="15" spans="1:26" ht="14.25">
      <c r="A15" s="453" t="s">
        <v>199</v>
      </c>
      <c r="B15" s="269">
        <v>48</v>
      </c>
      <c r="C15" s="269">
        <v>53</v>
      </c>
      <c r="D15" s="269">
        <v>59</v>
      </c>
      <c r="E15" s="269">
        <v>61</v>
      </c>
      <c r="F15" s="269">
        <v>51</v>
      </c>
      <c r="G15" s="313">
        <v>46</v>
      </c>
      <c r="H15" s="269">
        <v>86</v>
      </c>
      <c r="I15" s="269">
        <v>93</v>
      </c>
      <c r="J15" s="269">
        <v>60</v>
      </c>
      <c r="K15" s="269">
        <v>83</v>
      </c>
      <c r="L15" s="270">
        <v>75</v>
      </c>
      <c r="M15" s="270">
        <f t="shared" si="0"/>
        <v>715</v>
      </c>
      <c r="N15" s="271">
        <f t="shared" si="1"/>
        <v>65</v>
      </c>
      <c r="O15" s="126"/>
      <c r="P15" s="126"/>
      <c r="Q15" s="129"/>
      <c r="R15" s="129"/>
      <c r="S15" s="126"/>
      <c r="Y15" s="125"/>
      <c r="Z15" s="124"/>
    </row>
    <row r="16" spans="1:26" ht="15" thickBot="1">
      <c r="A16" s="453" t="s">
        <v>210</v>
      </c>
      <c r="B16" s="269">
        <v>49</v>
      </c>
      <c r="C16" s="269">
        <v>49</v>
      </c>
      <c r="D16" s="269">
        <v>68</v>
      </c>
      <c r="E16" s="269">
        <v>46</v>
      </c>
      <c r="F16" s="269">
        <v>60</v>
      </c>
      <c r="G16" s="313">
        <v>51</v>
      </c>
      <c r="H16" s="269">
        <v>59</v>
      </c>
      <c r="I16" s="269">
        <v>70</v>
      </c>
      <c r="J16" s="269">
        <v>72</v>
      </c>
      <c r="K16" s="269">
        <v>80</v>
      </c>
      <c r="L16" s="270">
        <v>48</v>
      </c>
      <c r="M16" s="270">
        <f t="shared" si="0"/>
        <v>652</v>
      </c>
      <c r="N16" s="271">
        <f t="shared" si="1"/>
        <v>59.27272727272727</v>
      </c>
      <c r="O16" s="126"/>
      <c r="P16" s="126"/>
      <c r="Q16" s="129"/>
      <c r="R16" s="129"/>
      <c r="S16" s="126"/>
      <c r="Y16" s="125"/>
      <c r="Z16" s="124"/>
    </row>
    <row r="17" spans="1:40" ht="15.75" customHeight="1" thickBot="1">
      <c r="A17" s="131" t="s">
        <v>153</v>
      </c>
      <c r="B17" s="341">
        <f>SUM(B7:B16)</f>
        <v>1041</v>
      </c>
      <c r="C17" s="341">
        <f aca="true" t="shared" si="2" ref="C17:L17">SUM(C7:C16)</f>
        <v>1106</v>
      </c>
      <c r="D17" s="341">
        <f t="shared" si="2"/>
        <v>1174</v>
      </c>
      <c r="E17" s="341">
        <f t="shared" si="2"/>
        <v>1072</v>
      </c>
      <c r="F17" s="341">
        <f t="shared" si="2"/>
        <v>984</v>
      </c>
      <c r="G17" s="341">
        <f t="shared" si="2"/>
        <v>994</v>
      </c>
      <c r="H17" s="341">
        <f t="shared" si="2"/>
        <v>1349</v>
      </c>
      <c r="I17" s="341">
        <f t="shared" si="2"/>
        <v>1341</v>
      </c>
      <c r="J17" s="341">
        <f t="shared" si="2"/>
        <v>1202</v>
      </c>
      <c r="K17" s="341">
        <f t="shared" si="2"/>
        <v>1533</v>
      </c>
      <c r="L17" s="341">
        <f t="shared" si="2"/>
        <v>1175</v>
      </c>
      <c r="M17" s="37">
        <f>SUM(M7:M16)</f>
        <v>12971</v>
      </c>
      <c r="N17" s="367">
        <f>AVERAGE(B17:L17)</f>
        <v>1179.1818181818182</v>
      </c>
      <c r="O17" s="126"/>
      <c r="P17" s="126"/>
      <c r="Q17" s="129"/>
      <c r="R17" s="129"/>
      <c r="S17" s="126"/>
      <c r="Y17" s="125"/>
      <c r="Z17" s="524"/>
      <c r="AA17" s="524"/>
      <c r="AB17" s="524"/>
      <c r="AC17" s="524"/>
      <c r="AD17" s="524"/>
      <c r="AE17" s="525"/>
      <c r="AF17" s="524"/>
      <c r="AG17" s="524"/>
      <c r="AH17" s="524"/>
      <c r="AI17" s="524"/>
      <c r="AJ17" s="524"/>
      <c r="AK17" s="524"/>
      <c r="AL17" s="524"/>
      <c r="AM17" s="524"/>
      <c r="AN17" s="524"/>
    </row>
    <row r="18" spans="3:39" s="132" customFormat="1" ht="23.25" customHeight="1">
      <c r="C18" s="336"/>
      <c r="K18" s="133"/>
      <c r="L18" s="133"/>
      <c r="M18" s="133"/>
      <c r="N18" s="133"/>
      <c r="O18" s="133"/>
      <c r="Y18" s="526"/>
      <c r="Z18" s="527"/>
      <c r="AA18" s="527"/>
      <c r="AB18" s="527"/>
      <c r="AC18" s="527"/>
      <c r="AD18" s="528"/>
      <c r="AE18" s="527"/>
      <c r="AF18" s="527"/>
      <c r="AG18" s="527"/>
      <c r="AH18" s="527"/>
      <c r="AI18" s="529"/>
      <c r="AJ18" s="529"/>
      <c r="AK18" s="529"/>
      <c r="AL18" s="524"/>
      <c r="AM18" s="524"/>
    </row>
    <row r="19" spans="1:39" ht="36.75" customHeight="1">
      <c r="A19" s="134" t="s">
        <v>171</v>
      </c>
      <c r="B19" s="134"/>
      <c r="C19" s="337"/>
      <c r="D19" s="571" t="s">
        <v>219</v>
      </c>
      <c r="E19" s="553"/>
      <c r="F19" s="553"/>
      <c r="G19" s="126"/>
      <c r="H19" s="126"/>
      <c r="I19" s="126"/>
      <c r="J19" s="126"/>
      <c r="K19" s="126"/>
      <c r="L19" s="126"/>
      <c r="W19" s="124"/>
      <c r="Y19" s="526"/>
      <c r="Z19" s="527"/>
      <c r="AA19" s="527"/>
      <c r="AB19" s="527"/>
      <c r="AC19" s="527"/>
      <c r="AD19" s="528"/>
      <c r="AE19" s="527"/>
      <c r="AF19" s="527"/>
      <c r="AG19" s="527"/>
      <c r="AH19" s="527"/>
      <c r="AI19" s="529"/>
      <c r="AJ19" s="529"/>
      <c r="AK19" s="529"/>
      <c r="AL19" s="524"/>
      <c r="AM19" s="524"/>
    </row>
    <row r="20" spans="1:39" ht="14.25">
      <c r="A20" s="135"/>
      <c r="B20" s="135"/>
      <c r="C20" s="338"/>
      <c r="G20" s="125"/>
      <c r="W20" s="124"/>
      <c r="Y20" s="526"/>
      <c r="Z20" s="527"/>
      <c r="AA20" s="527"/>
      <c r="AB20" s="527"/>
      <c r="AC20" s="527"/>
      <c r="AD20" s="528"/>
      <c r="AE20" s="527"/>
      <c r="AF20" s="527"/>
      <c r="AG20" s="527"/>
      <c r="AH20" s="527"/>
      <c r="AI20" s="529"/>
      <c r="AJ20" s="529"/>
      <c r="AK20" s="529"/>
      <c r="AL20" s="524"/>
      <c r="AM20" s="524"/>
    </row>
    <row r="21" spans="1:39" ht="92.25" customHeight="1">
      <c r="A21" s="134" t="s">
        <v>172</v>
      </c>
      <c r="B21" s="134"/>
      <c r="C21" s="337"/>
      <c r="D21" s="571" t="s">
        <v>221</v>
      </c>
      <c r="E21" s="553"/>
      <c r="F21" s="553"/>
      <c r="G21" s="125"/>
      <c r="L21" s="433"/>
      <c r="W21" s="124"/>
      <c r="Y21" s="526"/>
      <c r="Z21" s="527"/>
      <c r="AA21" s="527"/>
      <c r="AB21" s="527"/>
      <c r="AC21" s="527"/>
      <c r="AD21" s="528"/>
      <c r="AE21" s="527"/>
      <c r="AF21" s="527"/>
      <c r="AG21" s="527"/>
      <c r="AH21" s="527"/>
      <c r="AI21" s="529"/>
      <c r="AJ21" s="529"/>
      <c r="AK21" s="529"/>
      <c r="AL21" s="524"/>
      <c r="AM21" s="524"/>
    </row>
    <row r="22" spans="1:39" ht="14.25">
      <c r="A22" s="134"/>
      <c r="B22" s="134"/>
      <c r="C22" s="337"/>
      <c r="G22" s="125"/>
      <c r="W22" s="136"/>
      <c r="X22" s="136"/>
      <c r="Y22" s="526"/>
      <c r="Z22" s="527"/>
      <c r="AA22" s="527"/>
      <c r="AB22" s="527"/>
      <c r="AC22" s="527"/>
      <c r="AD22" s="528"/>
      <c r="AE22" s="527"/>
      <c r="AF22" s="527"/>
      <c r="AG22" s="527"/>
      <c r="AH22" s="527"/>
      <c r="AI22" s="529"/>
      <c r="AJ22" s="529"/>
      <c r="AK22" s="529"/>
      <c r="AL22" s="524"/>
      <c r="AM22" s="524"/>
    </row>
    <row r="23" spans="1:39" ht="66.75" customHeight="1">
      <c r="A23" s="134" t="s">
        <v>173</v>
      </c>
      <c r="B23" s="134"/>
      <c r="C23" s="337"/>
      <c r="D23" s="571" t="s">
        <v>220</v>
      </c>
      <c r="E23" s="553"/>
      <c r="F23" s="553"/>
      <c r="G23" s="125"/>
      <c r="W23" s="124"/>
      <c r="Y23" s="526"/>
      <c r="Z23" s="527"/>
      <c r="AA23" s="527"/>
      <c r="AB23" s="527"/>
      <c r="AC23" s="527"/>
      <c r="AD23" s="528"/>
      <c r="AE23" s="527"/>
      <c r="AF23" s="527"/>
      <c r="AG23" s="527"/>
      <c r="AH23" s="527"/>
      <c r="AI23" s="529"/>
      <c r="AJ23" s="529"/>
      <c r="AK23" s="529"/>
      <c r="AL23" s="524"/>
      <c r="AM23" s="524"/>
    </row>
    <row r="24" spans="1:39" ht="14.25">
      <c r="A24" s="135"/>
      <c r="B24" s="135"/>
      <c r="C24" s="338"/>
      <c r="G24" s="125"/>
      <c r="W24" s="124"/>
      <c r="Y24" s="526"/>
      <c r="Z24" s="527"/>
      <c r="AA24" s="527"/>
      <c r="AB24" s="527"/>
      <c r="AC24" s="527"/>
      <c r="AD24" s="528"/>
      <c r="AE24" s="527"/>
      <c r="AF24" s="527"/>
      <c r="AG24" s="527"/>
      <c r="AH24" s="527"/>
      <c r="AI24" s="529"/>
      <c r="AJ24" s="529"/>
      <c r="AK24" s="529"/>
      <c r="AL24" s="524"/>
      <c r="AM24" s="524"/>
    </row>
    <row r="25" spans="1:39" ht="38.25">
      <c r="A25" s="137" t="s">
        <v>174</v>
      </c>
      <c r="B25" s="137"/>
      <c r="C25" s="339"/>
      <c r="G25" s="125"/>
      <c r="W25" s="124"/>
      <c r="Y25" s="526"/>
      <c r="Z25" s="527"/>
      <c r="AA25" s="527"/>
      <c r="AB25" s="527"/>
      <c r="AC25" s="527"/>
      <c r="AD25" s="528"/>
      <c r="AE25" s="527"/>
      <c r="AF25" s="527"/>
      <c r="AG25" s="527"/>
      <c r="AH25" s="527"/>
      <c r="AI25" s="529"/>
      <c r="AJ25" s="529"/>
      <c r="AK25" s="529"/>
      <c r="AL25" s="524"/>
      <c r="AM25" s="524"/>
    </row>
    <row r="26" spans="25:39" ht="14.25">
      <c r="Y26" s="526"/>
      <c r="Z26" s="527"/>
      <c r="AA26" s="527"/>
      <c r="AB26" s="527"/>
      <c r="AC26" s="527"/>
      <c r="AD26" s="528"/>
      <c r="AE26" s="527"/>
      <c r="AF26" s="527"/>
      <c r="AG26" s="527"/>
      <c r="AH26" s="527"/>
      <c r="AI26" s="529"/>
      <c r="AJ26" s="529"/>
      <c r="AK26" s="529"/>
      <c r="AL26" s="524"/>
      <c r="AM26" s="524"/>
    </row>
    <row r="27" spans="25:39" ht="14.25">
      <c r="Y27" s="526"/>
      <c r="Z27" s="527"/>
      <c r="AA27" s="527"/>
      <c r="AB27" s="527"/>
      <c r="AC27" s="527"/>
      <c r="AD27" s="528"/>
      <c r="AE27" s="527"/>
      <c r="AF27" s="527"/>
      <c r="AG27" s="527"/>
      <c r="AH27" s="527"/>
      <c r="AI27" s="529"/>
      <c r="AJ27" s="529"/>
      <c r="AK27" s="529"/>
      <c r="AL27" s="524"/>
      <c r="AM27" s="524"/>
    </row>
    <row r="28" spans="25:39" ht="14.25">
      <c r="Y28" s="525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</row>
    <row r="29" spans="25:39" ht="14.25">
      <c r="Y29" s="525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4"/>
      <c r="AK29" s="524"/>
      <c r="AL29" s="524"/>
      <c r="AM29" s="524"/>
    </row>
    <row r="42" ht="14.25" customHeight="1"/>
    <row r="43" spans="1:4" ht="14.25">
      <c r="A43" s="138"/>
      <c r="B43" s="138"/>
      <c r="C43" s="340"/>
      <c r="D43" s="138"/>
    </row>
    <row r="44" ht="14.25" customHeight="1"/>
    <row r="45" spans="1:4" ht="14.25">
      <c r="A45" s="138"/>
      <c r="B45" s="138"/>
      <c r="C45" s="340"/>
      <c r="D45" s="138"/>
    </row>
    <row r="46" ht="14.25" customHeight="1"/>
  </sheetData>
  <sheetProtection/>
  <mergeCells count="3">
    <mergeCell ref="D19:F19"/>
    <mergeCell ref="D21:F21"/>
    <mergeCell ref="D23:F23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zoomScalePageLayoutView="0" workbookViewId="0" topLeftCell="A1">
      <selection activeCell="AA37" sqref="AA37"/>
    </sheetView>
  </sheetViews>
  <sheetFormatPr defaultColWidth="9.140625" defaultRowHeight="15"/>
  <cols>
    <col min="1" max="1" width="10.421875" style="182" customWidth="1"/>
    <col min="2" max="2" width="13.421875" style="187" customWidth="1"/>
    <col min="3" max="3" width="11.7109375" style="187" bestFit="1" customWidth="1"/>
    <col min="4" max="4" width="6.28125" style="182" bestFit="1" customWidth="1"/>
    <col min="5" max="5" width="12.00390625" style="182" bestFit="1" customWidth="1"/>
    <col min="6" max="6" width="13.421875" style="182" bestFit="1" customWidth="1"/>
    <col min="7" max="7" width="11.28125" style="182" bestFit="1" customWidth="1"/>
    <col min="8" max="8" width="7.57421875" style="182" bestFit="1" customWidth="1"/>
    <col min="9" max="9" width="8.57421875" style="182" bestFit="1" customWidth="1"/>
    <col min="10" max="10" width="13.421875" style="182" bestFit="1" customWidth="1"/>
    <col min="11" max="11" width="11.28125" style="182" bestFit="1" customWidth="1"/>
    <col min="12" max="12" width="7.140625" style="182" customWidth="1"/>
    <col min="13" max="13" width="8.57421875" style="182" bestFit="1" customWidth="1"/>
    <col min="14" max="14" width="13.421875" style="182" bestFit="1" customWidth="1"/>
    <col min="15" max="15" width="11.7109375" style="182" bestFit="1" customWidth="1"/>
    <col min="16" max="16" width="9.7109375" style="182" customWidth="1"/>
    <col min="17" max="16384" width="9.140625" style="182" customWidth="1"/>
  </cols>
  <sheetData>
    <row r="1" ht="15">
      <c r="A1" s="67" t="s">
        <v>80</v>
      </c>
    </row>
    <row r="2" ht="15">
      <c r="A2" s="67" t="s">
        <v>81</v>
      </c>
    </row>
    <row r="3" ht="15">
      <c r="A3" s="67"/>
    </row>
    <row r="4" ht="15">
      <c r="A4" s="67" t="s">
        <v>278</v>
      </c>
    </row>
    <row r="6" spans="2:3" ht="15" thickBot="1">
      <c r="B6" s="182"/>
      <c r="C6" s="182"/>
    </row>
    <row r="7" spans="1:15" s="188" customFormat="1" ht="35.25" customHeight="1" thickBot="1">
      <c r="A7" s="574" t="s">
        <v>164</v>
      </c>
      <c r="B7" s="575"/>
      <c r="C7" s="576"/>
      <c r="E7" s="574" t="s">
        <v>19</v>
      </c>
      <c r="F7" s="575"/>
      <c r="G7" s="576"/>
      <c r="I7" s="574" t="s">
        <v>168</v>
      </c>
      <c r="J7" s="575"/>
      <c r="K7" s="576"/>
      <c r="M7" s="574" t="s">
        <v>177</v>
      </c>
      <c r="N7" s="575"/>
      <c r="O7" s="576"/>
    </row>
    <row r="8" spans="1:15" ht="15.75" thickBot="1">
      <c r="A8" s="70" t="s">
        <v>86</v>
      </c>
      <c r="B8" s="70" t="s">
        <v>243</v>
      </c>
      <c r="C8" s="70" t="s">
        <v>244</v>
      </c>
      <c r="E8" s="183" t="s">
        <v>86</v>
      </c>
      <c r="F8" s="70" t="s">
        <v>243</v>
      </c>
      <c r="G8" s="70" t="s">
        <v>244</v>
      </c>
      <c r="I8" s="183" t="s">
        <v>86</v>
      </c>
      <c r="J8" s="70" t="s">
        <v>243</v>
      </c>
      <c r="K8" s="70" t="s">
        <v>244</v>
      </c>
      <c r="M8" s="70" t="s">
        <v>86</v>
      </c>
      <c r="N8" s="70" t="s">
        <v>243</v>
      </c>
      <c r="O8" s="70" t="s">
        <v>244</v>
      </c>
    </row>
    <row r="9" spans="1:15" ht="15">
      <c r="A9" s="73">
        <v>43101</v>
      </c>
      <c r="B9" s="74">
        <f>'10 UNIDADES + demandadas 2019'!L7</f>
        <v>320</v>
      </c>
      <c r="C9" s="110" t="s">
        <v>288</v>
      </c>
      <c r="E9" s="73">
        <v>43101</v>
      </c>
      <c r="F9" s="74">
        <v>200</v>
      </c>
      <c r="G9" s="110" t="s">
        <v>288</v>
      </c>
      <c r="I9" s="73">
        <v>43101</v>
      </c>
      <c r="J9" s="74">
        <v>172</v>
      </c>
      <c r="K9" s="110" t="s">
        <v>288</v>
      </c>
      <c r="M9" s="73">
        <v>43101</v>
      </c>
      <c r="N9" s="74">
        <v>75</v>
      </c>
      <c r="O9" s="110" t="s">
        <v>288</v>
      </c>
    </row>
    <row r="10" spans="1:15" ht="15">
      <c r="A10" s="75">
        <v>43132</v>
      </c>
      <c r="B10" s="76">
        <v>309</v>
      </c>
      <c r="C10" s="77">
        <f aca="true" t="shared" si="0" ref="C10:C19">((B10-B9)/B9)*100</f>
        <v>-3.4375000000000004</v>
      </c>
      <c r="E10" s="75">
        <v>43132</v>
      </c>
      <c r="F10" s="76">
        <v>243</v>
      </c>
      <c r="G10" s="77">
        <f aca="true" t="shared" si="1" ref="G10:G19">((F10-F9)/F9)*100</f>
        <v>21.5</v>
      </c>
      <c r="I10" s="75">
        <v>43132</v>
      </c>
      <c r="J10" s="76">
        <v>247</v>
      </c>
      <c r="K10" s="77">
        <f aca="true" t="shared" si="2" ref="K10:K19">((J10-J9)/J9)*100</f>
        <v>43.604651162790695</v>
      </c>
      <c r="M10" s="75">
        <v>43132</v>
      </c>
      <c r="N10" s="76">
        <v>134</v>
      </c>
      <c r="O10" s="77">
        <f aca="true" t="shared" si="3" ref="O10:O19">((N10-N9)/N9)*100</f>
        <v>78.66666666666666</v>
      </c>
    </row>
    <row r="11" spans="1:15" ht="15">
      <c r="A11" s="78">
        <v>43160</v>
      </c>
      <c r="B11" s="76">
        <v>346</v>
      </c>
      <c r="C11" s="77">
        <f t="shared" si="0"/>
        <v>11.974110032362459</v>
      </c>
      <c r="E11" s="78">
        <v>43160</v>
      </c>
      <c r="F11" s="76">
        <v>148</v>
      </c>
      <c r="G11" s="77">
        <f t="shared" si="1"/>
        <v>-39.09465020576132</v>
      </c>
      <c r="I11" s="78">
        <v>43160</v>
      </c>
      <c r="J11" s="76">
        <v>198</v>
      </c>
      <c r="K11" s="77">
        <f t="shared" si="2"/>
        <v>-19.838056680161944</v>
      </c>
      <c r="M11" s="78">
        <v>43160</v>
      </c>
      <c r="N11" s="76">
        <v>70</v>
      </c>
      <c r="O11" s="77">
        <f t="shared" si="3"/>
        <v>-47.76119402985074</v>
      </c>
    </row>
    <row r="12" spans="1:15" ht="15">
      <c r="A12" s="78">
        <v>43191</v>
      </c>
      <c r="B12" s="76">
        <v>354</v>
      </c>
      <c r="C12" s="77">
        <f t="shared" si="0"/>
        <v>2.312138728323699</v>
      </c>
      <c r="E12" s="78">
        <v>43191</v>
      </c>
      <c r="F12" s="76">
        <v>192</v>
      </c>
      <c r="G12" s="77">
        <f t="shared" si="1"/>
        <v>29.72972972972973</v>
      </c>
      <c r="I12" s="78">
        <v>43191</v>
      </c>
      <c r="J12" s="76">
        <v>194</v>
      </c>
      <c r="K12" s="77">
        <f t="shared" si="2"/>
        <v>-2.0202020202020203</v>
      </c>
      <c r="M12" s="78">
        <v>43191</v>
      </c>
      <c r="N12" s="76">
        <v>98</v>
      </c>
      <c r="O12" s="77">
        <f t="shared" si="3"/>
        <v>40</v>
      </c>
    </row>
    <row r="13" spans="1:15" ht="15">
      <c r="A13" s="78">
        <v>43221</v>
      </c>
      <c r="B13" s="76">
        <v>342</v>
      </c>
      <c r="C13" s="77">
        <f t="shared" si="0"/>
        <v>-3.389830508474576</v>
      </c>
      <c r="E13" s="78">
        <v>43221</v>
      </c>
      <c r="F13" s="76">
        <v>181</v>
      </c>
      <c r="G13" s="77">
        <f t="shared" si="1"/>
        <v>-5.729166666666666</v>
      </c>
      <c r="I13" s="78">
        <v>43221</v>
      </c>
      <c r="J13" s="76">
        <v>190</v>
      </c>
      <c r="K13" s="77">
        <f t="shared" si="2"/>
        <v>-2.0618556701030926</v>
      </c>
      <c r="M13" s="78">
        <v>43221</v>
      </c>
      <c r="N13" s="76">
        <v>114</v>
      </c>
      <c r="O13" s="77">
        <f t="shared" si="3"/>
        <v>16.3265306122449</v>
      </c>
    </row>
    <row r="14" spans="1:15" ht="15">
      <c r="A14" s="78">
        <v>43252</v>
      </c>
      <c r="B14" s="76">
        <v>190</v>
      </c>
      <c r="C14" s="77">
        <f t="shared" si="0"/>
        <v>-44.44444444444444</v>
      </c>
      <c r="E14" s="78">
        <v>43252</v>
      </c>
      <c r="F14" s="76">
        <v>174</v>
      </c>
      <c r="G14" s="77">
        <f t="shared" si="1"/>
        <v>-3.867403314917127</v>
      </c>
      <c r="I14" s="78">
        <v>43252</v>
      </c>
      <c r="J14" s="76">
        <v>135</v>
      </c>
      <c r="K14" s="77">
        <f t="shared" si="2"/>
        <v>-28.947368421052634</v>
      </c>
      <c r="M14" s="78">
        <v>43252</v>
      </c>
      <c r="N14" s="76">
        <v>118</v>
      </c>
      <c r="O14" s="77">
        <f t="shared" si="3"/>
        <v>3.508771929824561</v>
      </c>
    </row>
    <row r="15" spans="1:15" ht="15">
      <c r="A15" s="78">
        <v>43282</v>
      </c>
      <c r="B15" s="76">
        <v>170</v>
      </c>
      <c r="C15" s="77">
        <f t="shared" si="0"/>
        <v>-10.526315789473683</v>
      </c>
      <c r="E15" s="78">
        <v>43282</v>
      </c>
      <c r="F15" s="76">
        <v>259</v>
      </c>
      <c r="G15" s="77">
        <f t="shared" si="1"/>
        <v>48.85057471264368</v>
      </c>
      <c r="I15" s="78">
        <v>43282</v>
      </c>
      <c r="J15" s="76">
        <v>123</v>
      </c>
      <c r="K15" s="77">
        <f t="shared" si="2"/>
        <v>-8.88888888888889</v>
      </c>
      <c r="M15" s="78">
        <v>43282</v>
      </c>
      <c r="N15" s="76">
        <v>89</v>
      </c>
      <c r="O15" s="77">
        <f t="shared" si="3"/>
        <v>-24.576271186440678</v>
      </c>
    </row>
    <row r="16" spans="1:15" ht="15">
      <c r="A16" s="78">
        <v>43313</v>
      </c>
      <c r="B16" s="76">
        <v>160</v>
      </c>
      <c r="C16" s="77">
        <f t="shared" si="0"/>
        <v>-5.88235294117647</v>
      </c>
      <c r="E16" s="78">
        <v>43313</v>
      </c>
      <c r="F16" s="76">
        <v>201</v>
      </c>
      <c r="G16" s="77">
        <f t="shared" si="1"/>
        <v>-22.393822393822393</v>
      </c>
      <c r="I16" s="78">
        <v>43313</v>
      </c>
      <c r="J16" s="76">
        <v>176</v>
      </c>
      <c r="K16" s="77">
        <f t="shared" si="2"/>
        <v>43.08943089430895</v>
      </c>
      <c r="M16" s="78">
        <v>43313</v>
      </c>
      <c r="N16" s="76">
        <v>117</v>
      </c>
      <c r="O16" s="77">
        <f t="shared" si="3"/>
        <v>31.46067415730337</v>
      </c>
    </row>
    <row r="17" spans="1:15" ht="15">
      <c r="A17" s="78">
        <v>43344</v>
      </c>
      <c r="B17" s="76">
        <v>227</v>
      </c>
      <c r="C17" s="77">
        <f t="shared" si="0"/>
        <v>41.875</v>
      </c>
      <c r="E17" s="78">
        <v>43344</v>
      </c>
      <c r="F17" s="76">
        <v>178</v>
      </c>
      <c r="G17" s="77">
        <f t="shared" si="1"/>
        <v>-11.442786069651742</v>
      </c>
      <c r="I17" s="78">
        <v>43344</v>
      </c>
      <c r="J17" s="76">
        <v>189</v>
      </c>
      <c r="K17" s="77">
        <f t="shared" si="2"/>
        <v>7.386363636363637</v>
      </c>
      <c r="M17" s="78">
        <v>43344</v>
      </c>
      <c r="N17" s="76">
        <v>113</v>
      </c>
      <c r="O17" s="77">
        <f t="shared" si="3"/>
        <v>-3.418803418803419</v>
      </c>
    </row>
    <row r="18" spans="1:15" ht="15">
      <c r="A18" s="78">
        <v>43374</v>
      </c>
      <c r="B18" s="76">
        <v>142</v>
      </c>
      <c r="C18" s="77">
        <f t="shared" si="0"/>
        <v>-37.44493392070485</v>
      </c>
      <c r="E18" s="78">
        <v>43374</v>
      </c>
      <c r="F18" s="76">
        <v>230</v>
      </c>
      <c r="G18" s="77">
        <f t="shared" si="1"/>
        <v>29.213483146067414</v>
      </c>
      <c r="I18" s="78">
        <v>43374</v>
      </c>
      <c r="J18" s="76">
        <v>194</v>
      </c>
      <c r="K18" s="77">
        <f t="shared" si="2"/>
        <v>2.6455026455026456</v>
      </c>
      <c r="M18" s="78">
        <v>43374</v>
      </c>
      <c r="N18" s="76">
        <v>102</v>
      </c>
      <c r="O18" s="77">
        <f t="shared" si="3"/>
        <v>-9.734513274336283</v>
      </c>
    </row>
    <row r="19" spans="1:15" ht="15">
      <c r="A19" s="78">
        <v>43405</v>
      </c>
      <c r="B19" s="82">
        <v>169</v>
      </c>
      <c r="C19" s="77">
        <f t="shared" si="0"/>
        <v>19.014084507042252</v>
      </c>
      <c r="E19" s="78">
        <v>43405</v>
      </c>
      <c r="F19" s="82">
        <v>198</v>
      </c>
      <c r="G19" s="77">
        <f t="shared" si="1"/>
        <v>-13.91304347826087</v>
      </c>
      <c r="I19" s="78">
        <v>43405</v>
      </c>
      <c r="J19" s="82">
        <v>134</v>
      </c>
      <c r="K19" s="77">
        <f t="shared" si="2"/>
        <v>-30.927835051546392</v>
      </c>
      <c r="M19" s="78">
        <v>43405</v>
      </c>
      <c r="N19" s="82">
        <v>117</v>
      </c>
      <c r="O19" s="77">
        <f t="shared" si="3"/>
        <v>14.705882352941178</v>
      </c>
    </row>
    <row r="20" spans="1:15" ht="15.75" thickBot="1">
      <c r="A20" s="79">
        <v>43435</v>
      </c>
      <c r="B20" s="80"/>
      <c r="C20" s="111"/>
      <c r="E20" s="79">
        <v>43435</v>
      </c>
      <c r="F20" s="80"/>
      <c r="G20" s="111"/>
      <c r="I20" s="79">
        <v>43435</v>
      </c>
      <c r="J20" s="80"/>
      <c r="K20" s="111"/>
      <c r="M20" s="79">
        <v>43435</v>
      </c>
      <c r="N20" s="80"/>
      <c r="O20" s="111"/>
    </row>
    <row r="21" spans="2:3" ht="14.25">
      <c r="B21" s="182"/>
      <c r="C21" s="182"/>
    </row>
    <row r="22" spans="2:3" ht="15" thickBot="1">
      <c r="B22" s="182"/>
      <c r="C22" s="182"/>
    </row>
    <row r="23" spans="1:15" ht="30.75" customHeight="1" thickBot="1">
      <c r="A23" s="574" t="s">
        <v>24</v>
      </c>
      <c r="B23" s="575"/>
      <c r="C23" s="576"/>
      <c r="E23" s="578" t="s">
        <v>490</v>
      </c>
      <c r="F23" s="561"/>
      <c r="G23" s="562"/>
      <c r="I23" s="574" t="s">
        <v>472</v>
      </c>
      <c r="J23" s="575"/>
      <c r="K23" s="576"/>
      <c r="M23" s="574" t="s">
        <v>215</v>
      </c>
      <c r="N23" s="575"/>
      <c r="O23" s="576"/>
    </row>
    <row r="24" spans="1:15" ht="15.75" thickBot="1">
      <c r="A24" s="183" t="s">
        <v>86</v>
      </c>
      <c r="B24" s="70" t="s">
        <v>243</v>
      </c>
      <c r="C24" s="70" t="s">
        <v>244</v>
      </c>
      <c r="E24" s="71" t="s">
        <v>86</v>
      </c>
      <c r="F24" s="70" t="s">
        <v>243</v>
      </c>
      <c r="G24" s="70" t="s">
        <v>244</v>
      </c>
      <c r="I24" s="183" t="s">
        <v>86</v>
      </c>
      <c r="J24" s="70" t="s">
        <v>243</v>
      </c>
      <c r="K24" s="70" t="s">
        <v>244</v>
      </c>
      <c r="M24" s="71" t="s">
        <v>86</v>
      </c>
      <c r="N24" s="70" t="s">
        <v>243</v>
      </c>
      <c r="O24" s="70" t="s">
        <v>244</v>
      </c>
    </row>
    <row r="25" spans="1:15" ht="15">
      <c r="A25" s="73">
        <v>43101</v>
      </c>
      <c r="B25" s="74">
        <f>'10 UNIDADES + demandadas 2019'!L11</f>
        <v>110</v>
      </c>
      <c r="C25" s="110" t="s">
        <v>288</v>
      </c>
      <c r="E25" s="73">
        <v>43101</v>
      </c>
      <c r="F25" s="74">
        <v>53</v>
      </c>
      <c r="G25" s="110" t="s">
        <v>288</v>
      </c>
      <c r="I25" s="73">
        <v>43101</v>
      </c>
      <c r="J25" s="74">
        <v>63</v>
      </c>
      <c r="K25" s="110" t="s">
        <v>288</v>
      </c>
      <c r="M25" s="73">
        <v>43101</v>
      </c>
      <c r="N25" s="74">
        <v>59</v>
      </c>
      <c r="O25" s="110" t="s">
        <v>288</v>
      </c>
    </row>
    <row r="26" spans="1:15" ht="15">
      <c r="A26" s="75">
        <v>43132</v>
      </c>
      <c r="B26" s="76">
        <v>101</v>
      </c>
      <c r="C26" s="77">
        <f aca="true" t="shared" si="4" ref="C26:C35">((B26-B25)/B25)*100</f>
        <v>-8.181818181818182</v>
      </c>
      <c r="E26" s="75">
        <v>43132</v>
      </c>
      <c r="F26" s="76">
        <v>196</v>
      </c>
      <c r="G26" s="77">
        <f aca="true" t="shared" si="5" ref="G26:G35">((F26-F25)/F25)*100</f>
        <v>269.811320754717</v>
      </c>
      <c r="I26" s="75">
        <v>43132</v>
      </c>
      <c r="J26" s="76">
        <v>55</v>
      </c>
      <c r="K26" s="77">
        <f aca="true" t="shared" si="6" ref="K26:K35">((J26-J25)/J25)*100</f>
        <v>-12.698412698412698</v>
      </c>
      <c r="M26" s="75">
        <v>43132</v>
      </c>
      <c r="N26" s="76">
        <v>85</v>
      </c>
      <c r="O26" s="77">
        <f aca="true" t="shared" si="7" ref="O26:O35">((N26-N25)/N25)*100</f>
        <v>44.06779661016949</v>
      </c>
    </row>
    <row r="27" spans="1:15" ht="15">
      <c r="A27" s="78">
        <v>43160</v>
      </c>
      <c r="B27" s="76">
        <v>105</v>
      </c>
      <c r="C27" s="77">
        <f t="shared" si="4"/>
        <v>3.9603960396039604</v>
      </c>
      <c r="E27" s="78">
        <v>43160</v>
      </c>
      <c r="F27" s="76">
        <v>101</v>
      </c>
      <c r="G27" s="77">
        <f t="shared" si="5"/>
        <v>-48.46938775510204</v>
      </c>
      <c r="I27" s="78">
        <v>43160</v>
      </c>
      <c r="J27" s="76">
        <v>42</v>
      </c>
      <c r="K27" s="77">
        <f t="shared" si="6"/>
        <v>-23.636363636363637</v>
      </c>
      <c r="M27" s="78">
        <v>43160</v>
      </c>
      <c r="N27" s="76">
        <v>60</v>
      </c>
      <c r="O27" s="77">
        <f t="shared" si="7"/>
        <v>-29.411764705882355</v>
      </c>
    </row>
    <row r="28" spans="1:15" ht="15">
      <c r="A28" s="78">
        <v>43191</v>
      </c>
      <c r="B28" s="76">
        <v>88</v>
      </c>
      <c r="C28" s="77">
        <f t="shared" si="4"/>
        <v>-16.19047619047619</v>
      </c>
      <c r="E28" s="78">
        <v>43191</v>
      </c>
      <c r="F28" s="76">
        <v>109</v>
      </c>
      <c r="G28" s="77">
        <f t="shared" si="5"/>
        <v>7.920792079207921</v>
      </c>
      <c r="I28" s="78">
        <v>43191</v>
      </c>
      <c r="J28" s="76">
        <v>67</v>
      </c>
      <c r="K28" s="77">
        <f t="shared" si="6"/>
        <v>59.523809523809526</v>
      </c>
      <c r="M28" s="78">
        <v>43191</v>
      </c>
      <c r="N28" s="76">
        <v>76</v>
      </c>
      <c r="O28" s="77">
        <f t="shared" si="7"/>
        <v>26.666666666666668</v>
      </c>
    </row>
    <row r="29" spans="1:15" ht="15">
      <c r="A29" s="78">
        <v>43221</v>
      </c>
      <c r="B29" s="76">
        <v>111</v>
      </c>
      <c r="C29" s="77">
        <f t="shared" si="4"/>
        <v>26.136363636363637</v>
      </c>
      <c r="E29" s="78">
        <v>43221</v>
      </c>
      <c r="F29" s="76">
        <v>93</v>
      </c>
      <c r="G29" s="77">
        <f t="shared" si="5"/>
        <v>-14.678899082568808</v>
      </c>
      <c r="I29" s="78">
        <v>43221</v>
      </c>
      <c r="J29" s="76">
        <v>102</v>
      </c>
      <c r="K29" s="77">
        <f t="shared" si="6"/>
        <v>52.23880597014925</v>
      </c>
      <c r="M29" s="78">
        <v>43221</v>
      </c>
      <c r="N29" s="76">
        <v>71</v>
      </c>
      <c r="O29" s="77">
        <f t="shared" si="7"/>
        <v>-6.578947368421052</v>
      </c>
    </row>
    <row r="30" spans="1:15" ht="15">
      <c r="A30" s="78">
        <v>43252</v>
      </c>
      <c r="B30" s="76">
        <v>89</v>
      </c>
      <c r="C30" s="77">
        <f t="shared" si="4"/>
        <v>-19.81981981981982</v>
      </c>
      <c r="E30" s="78">
        <v>43252</v>
      </c>
      <c r="F30" s="76">
        <v>65</v>
      </c>
      <c r="G30" s="77">
        <f t="shared" si="5"/>
        <v>-30.107526881720432</v>
      </c>
      <c r="I30" s="78">
        <v>43252</v>
      </c>
      <c r="J30" s="76">
        <v>76</v>
      </c>
      <c r="K30" s="77">
        <f t="shared" si="6"/>
        <v>-25.49019607843137</v>
      </c>
      <c r="M30" s="78">
        <v>43252</v>
      </c>
      <c r="N30" s="76">
        <v>50</v>
      </c>
      <c r="O30" s="77">
        <f t="shared" si="7"/>
        <v>-29.577464788732392</v>
      </c>
    </row>
    <row r="31" spans="1:15" ht="15">
      <c r="A31" s="78">
        <v>43282</v>
      </c>
      <c r="B31" s="76">
        <v>68</v>
      </c>
      <c r="C31" s="77">
        <f t="shared" si="4"/>
        <v>-23.595505617977526</v>
      </c>
      <c r="E31" s="78">
        <v>43282</v>
      </c>
      <c r="F31" s="76">
        <v>34</v>
      </c>
      <c r="G31" s="77">
        <f t="shared" si="5"/>
        <v>-47.69230769230769</v>
      </c>
      <c r="I31" s="78">
        <v>43282</v>
      </c>
      <c r="J31" s="76">
        <v>78</v>
      </c>
      <c r="K31" s="77">
        <f t="shared" si="6"/>
        <v>2.631578947368421</v>
      </c>
      <c r="M31" s="78">
        <v>43282</v>
      </c>
      <c r="N31" s="76">
        <v>52</v>
      </c>
      <c r="O31" s="77">
        <f t="shared" si="7"/>
        <v>4</v>
      </c>
    </row>
    <row r="32" spans="1:15" ht="15">
      <c r="A32" s="78">
        <v>43313</v>
      </c>
      <c r="B32" s="76">
        <v>93</v>
      </c>
      <c r="C32" s="77">
        <f t="shared" si="4"/>
        <v>36.76470588235294</v>
      </c>
      <c r="E32" s="78">
        <v>43313</v>
      </c>
      <c r="F32" s="76">
        <v>59</v>
      </c>
      <c r="G32" s="77">
        <f t="shared" si="5"/>
        <v>73.52941176470588</v>
      </c>
      <c r="I32" s="78">
        <v>43313</v>
      </c>
      <c r="J32" s="76">
        <v>84</v>
      </c>
      <c r="K32" s="77">
        <f t="shared" si="6"/>
        <v>7.6923076923076925</v>
      </c>
      <c r="M32" s="78">
        <v>43313</v>
      </c>
      <c r="N32" s="76">
        <v>75</v>
      </c>
      <c r="O32" s="77">
        <f t="shared" si="7"/>
        <v>44.230769230769226</v>
      </c>
    </row>
    <row r="33" spans="1:15" ht="15">
      <c r="A33" s="78">
        <v>43344</v>
      </c>
      <c r="B33" s="76">
        <v>89</v>
      </c>
      <c r="C33" s="77">
        <f t="shared" si="4"/>
        <v>-4.301075268817205</v>
      </c>
      <c r="E33" s="78">
        <v>43344</v>
      </c>
      <c r="F33" s="76">
        <v>78</v>
      </c>
      <c r="G33" s="77">
        <f t="shared" si="5"/>
        <v>32.20338983050847</v>
      </c>
      <c r="I33" s="78">
        <v>43344</v>
      </c>
      <c r="J33" s="76">
        <v>103</v>
      </c>
      <c r="K33" s="77">
        <f t="shared" si="6"/>
        <v>22.61904761904762</v>
      </c>
      <c r="M33" s="78">
        <v>43344</v>
      </c>
      <c r="N33" s="76">
        <v>70</v>
      </c>
      <c r="O33" s="77">
        <f t="shared" si="7"/>
        <v>-6.666666666666667</v>
      </c>
    </row>
    <row r="34" spans="1:15" ht="15">
      <c r="A34" s="78">
        <v>43374</v>
      </c>
      <c r="B34" s="76">
        <v>106</v>
      </c>
      <c r="C34" s="77">
        <f t="shared" si="4"/>
        <v>19.101123595505616</v>
      </c>
      <c r="E34" s="78">
        <v>43374</v>
      </c>
      <c r="F34" s="76">
        <v>70</v>
      </c>
      <c r="G34" s="77">
        <f t="shared" si="5"/>
        <v>-10.256410256410255</v>
      </c>
      <c r="I34" s="78">
        <v>43374</v>
      </c>
      <c r="J34" s="76">
        <v>79</v>
      </c>
      <c r="K34" s="77">
        <f t="shared" si="6"/>
        <v>-23.300970873786408</v>
      </c>
      <c r="M34" s="78">
        <v>43374</v>
      </c>
      <c r="N34" s="76">
        <v>81</v>
      </c>
      <c r="O34" s="77">
        <f t="shared" si="7"/>
        <v>15.714285714285714</v>
      </c>
    </row>
    <row r="35" spans="1:15" ht="15">
      <c r="A35" s="78">
        <v>43405</v>
      </c>
      <c r="B35" s="76">
        <v>81</v>
      </c>
      <c r="C35" s="77">
        <f t="shared" si="4"/>
        <v>-23.58490566037736</v>
      </c>
      <c r="E35" s="78">
        <v>43405</v>
      </c>
      <c r="F35" s="76">
        <v>84</v>
      </c>
      <c r="G35" s="77">
        <f t="shared" si="5"/>
        <v>20</v>
      </c>
      <c r="I35" s="78">
        <v>43405</v>
      </c>
      <c r="J35" s="76">
        <v>76</v>
      </c>
      <c r="K35" s="77">
        <f t="shared" si="6"/>
        <v>-3.79746835443038</v>
      </c>
      <c r="M35" s="78">
        <v>43405</v>
      </c>
      <c r="N35" s="76">
        <v>85</v>
      </c>
      <c r="O35" s="77">
        <f t="shared" si="7"/>
        <v>4.938271604938271</v>
      </c>
    </row>
    <row r="36" spans="1:15" ht="15.75" thickBot="1">
      <c r="A36" s="79">
        <v>43435</v>
      </c>
      <c r="B36" s="83"/>
      <c r="C36" s="111"/>
      <c r="E36" s="79">
        <v>43435</v>
      </c>
      <c r="F36" s="83"/>
      <c r="G36" s="111"/>
      <c r="I36" s="79">
        <v>43435</v>
      </c>
      <c r="J36" s="83"/>
      <c r="K36" s="111"/>
      <c r="M36" s="79">
        <v>43435</v>
      </c>
      <c r="N36" s="83"/>
      <c r="O36" s="111"/>
    </row>
    <row r="37" spans="2:3" ht="14.25">
      <c r="B37" s="182"/>
      <c r="C37" s="182"/>
    </row>
    <row r="38" spans="2:3" ht="15" thickBot="1">
      <c r="B38" s="182"/>
      <c r="C38" s="182"/>
    </row>
    <row r="39" spans="1:7" ht="30.75" customHeight="1" thickBot="1">
      <c r="A39" s="574" t="s">
        <v>199</v>
      </c>
      <c r="B39" s="575"/>
      <c r="C39" s="576"/>
      <c r="E39" s="574" t="s">
        <v>536</v>
      </c>
      <c r="F39" s="575"/>
      <c r="G39" s="576"/>
    </row>
    <row r="40" spans="1:7" ht="15.75" thickBot="1">
      <c r="A40" s="71" t="s">
        <v>86</v>
      </c>
      <c r="B40" s="70" t="s">
        <v>243</v>
      </c>
      <c r="C40" s="70" t="s">
        <v>244</v>
      </c>
      <c r="E40" s="183" t="s">
        <v>86</v>
      </c>
      <c r="F40" s="70" t="s">
        <v>243</v>
      </c>
      <c r="G40" s="70" t="s">
        <v>244</v>
      </c>
    </row>
    <row r="41" spans="1:7" ht="15">
      <c r="A41" s="73">
        <v>43101</v>
      </c>
      <c r="B41" s="74">
        <v>75</v>
      </c>
      <c r="C41" s="110" t="s">
        <v>288</v>
      </c>
      <c r="E41" s="73">
        <v>43101</v>
      </c>
      <c r="F41" s="76">
        <v>48</v>
      </c>
      <c r="G41" s="110" t="s">
        <v>288</v>
      </c>
    </row>
    <row r="42" spans="1:7" ht="15">
      <c r="A42" s="75">
        <v>43132</v>
      </c>
      <c r="B42" s="76">
        <v>83</v>
      </c>
      <c r="C42" s="77">
        <f aca="true" t="shared" si="8" ref="C42:C51">((B42-B41)/B41)*100</f>
        <v>10.666666666666668</v>
      </c>
      <c r="E42" s="75">
        <v>43132</v>
      </c>
      <c r="F42" s="76">
        <v>80</v>
      </c>
      <c r="G42" s="77">
        <f aca="true" t="shared" si="9" ref="G42:G51">((F42-F41)/F41)*100</f>
        <v>66.66666666666666</v>
      </c>
    </row>
    <row r="43" spans="1:7" ht="15">
      <c r="A43" s="78">
        <v>43160</v>
      </c>
      <c r="B43" s="76">
        <v>60</v>
      </c>
      <c r="C43" s="77">
        <f t="shared" si="8"/>
        <v>-27.710843373493976</v>
      </c>
      <c r="E43" s="78">
        <v>43160</v>
      </c>
      <c r="F43" s="76">
        <v>72</v>
      </c>
      <c r="G43" s="77">
        <f t="shared" si="9"/>
        <v>-10</v>
      </c>
    </row>
    <row r="44" spans="1:7" ht="15">
      <c r="A44" s="78">
        <v>43191</v>
      </c>
      <c r="B44" s="76">
        <v>93</v>
      </c>
      <c r="C44" s="77">
        <f t="shared" si="8"/>
        <v>55.00000000000001</v>
      </c>
      <c r="E44" s="78">
        <v>43191</v>
      </c>
      <c r="F44" s="76">
        <v>70</v>
      </c>
      <c r="G44" s="77">
        <f t="shared" si="9"/>
        <v>-2.7777777777777777</v>
      </c>
    </row>
    <row r="45" spans="1:7" ht="15">
      <c r="A45" s="78">
        <v>43221</v>
      </c>
      <c r="B45" s="76">
        <v>86</v>
      </c>
      <c r="C45" s="77">
        <f t="shared" si="8"/>
        <v>-7.526881720430108</v>
      </c>
      <c r="E45" s="78">
        <v>43221</v>
      </c>
      <c r="F45" s="76">
        <v>59</v>
      </c>
      <c r="G45" s="77">
        <f t="shared" si="9"/>
        <v>-15.714285714285714</v>
      </c>
    </row>
    <row r="46" spans="1:7" ht="15">
      <c r="A46" s="78">
        <v>43252</v>
      </c>
      <c r="B46" s="76">
        <v>46</v>
      </c>
      <c r="C46" s="77">
        <f t="shared" si="8"/>
        <v>-46.51162790697674</v>
      </c>
      <c r="E46" s="78">
        <v>43252</v>
      </c>
      <c r="F46" s="76">
        <v>51</v>
      </c>
      <c r="G46" s="77">
        <f t="shared" si="9"/>
        <v>-13.559322033898304</v>
      </c>
    </row>
    <row r="47" spans="1:7" ht="15">
      <c r="A47" s="78">
        <v>43282</v>
      </c>
      <c r="B47" s="76">
        <v>51</v>
      </c>
      <c r="C47" s="77">
        <f t="shared" si="8"/>
        <v>10.869565217391305</v>
      </c>
      <c r="E47" s="78">
        <v>43282</v>
      </c>
      <c r="F47" s="76">
        <v>60</v>
      </c>
      <c r="G47" s="77">
        <f t="shared" si="9"/>
        <v>17.647058823529413</v>
      </c>
    </row>
    <row r="48" spans="1:7" ht="15">
      <c r="A48" s="78">
        <v>43313</v>
      </c>
      <c r="B48" s="76">
        <v>61</v>
      </c>
      <c r="C48" s="77">
        <f t="shared" si="8"/>
        <v>19.607843137254903</v>
      </c>
      <c r="E48" s="78">
        <v>43313</v>
      </c>
      <c r="F48" s="76">
        <v>46</v>
      </c>
      <c r="G48" s="77">
        <f t="shared" si="9"/>
        <v>-23.333333333333332</v>
      </c>
    </row>
    <row r="49" spans="1:7" ht="15">
      <c r="A49" s="78">
        <v>43344</v>
      </c>
      <c r="B49" s="76">
        <v>59</v>
      </c>
      <c r="C49" s="77">
        <f t="shared" si="8"/>
        <v>-3.278688524590164</v>
      </c>
      <c r="E49" s="78">
        <v>43344</v>
      </c>
      <c r="F49" s="76">
        <v>68</v>
      </c>
      <c r="G49" s="77">
        <f t="shared" si="9"/>
        <v>47.82608695652174</v>
      </c>
    </row>
    <row r="50" spans="1:7" ht="15">
      <c r="A50" s="78">
        <v>43374</v>
      </c>
      <c r="B50" s="76">
        <v>53</v>
      </c>
      <c r="C50" s="77">
        <f t="shared" si="8"/>
        <v>-10.16949152542373</v>
      </c>
      <c r="E50" s="78">
        <v>43374</v>
      </c>
      <c r="F50" s="76">
        <v>49</v>
      </c>
      <c r="G50" s="77">
        <f t="shared" si="9"/>
        <v>-27.941176470588236</v>
      </c>
    </row>
    <row r="51" spans="1:7" ht="15">
      <c r="A51" s="78">
        <v>43405</v>
      </c>
      <c r="B51" s="76">
        <v>48</v>
      </c>
      <c r="C51" s="77">
        <f t="shared" si="8"/>
        <v>-9.433962264150944</v>
      </c>
      <c r="E51" s="78">
        <v>43405</v>
      </c>
      <c r="F51" s="76">
        <v>49</v>
      </c>
      <c r="G51" s="77">
        <f t="shared" si="9"/>
        <v>0</v>
      </c>
    </row>
    <row r="52" spans="1:7" ht="15.75" thickBot="1">
      <c r="A52" s="79">
        <v>43435</v>
      </c>
      <c r="B52" s="83"/>
      <c r="C52" s="111"/>
      <c r="E52" s="79">
        <v>43435</v>
      </c>
      <c r="F52" s="83"/>
      <c r="G52" s="111"/>
    </row>
    <row r="53" spans="2:3" ht="14.25">
      <c r="B53" s="182"/>
      <c r="C53" s="182"/>
    </row>
    <row r="54" spans="2:3" ht="14.25">
      <c r="B54" s="182"/>
      <c r="C54" s="182"/>
    </row>
    <row r="55" ht="15">
      <c r="A55" s="67" t="s">
        <v>245</v>
      </c>
    </row>
    <row r="56" ht="15">
      <c r="A56" s="67"/>
    </row>
    <row r="57" ht="15">
      <c r="A57" s="67" t="s">
        <v>246</v>
      </c>
    </row>
    <row r="58" ht="15">
      <c r="A58" s="67"/>
    </row>
    <row r="59" ht="15">
      <c r="A59" s="193" t="s">
        <v>247</v>
      </c>
    </row>
    <row r="61" spans="1:11" ht="57" customHeight="1">
      <c r="A61" s="572" t="s">
        <v>408</v>
      </c>
      <c r="B61" s="572"/>
      <c r="C61" s="572"/>
      <c r="D61" s="573"/>
      <c r="F61" s="577" t="s">
        <v>409</v>
      </c>
      <c r="G61" s="577"/>
      <c r="H61" s="577"/>
      <c r="I61" s="573"/>
      <c r="J61" s="573"/>
      <c r="K61" s="198"/>
    </row>
    <row r="62" spans="2:9" ht="14.25">
      <c r="B62" s="199"/>
      <c r="C62" s="199"/>
      <c r="D62" s="199"/>
      <c r="E62" s="199"/>
      <c r="F62" s="199"/>
      <c r="G62" s="199"/>
      <c r="H62" s="199"/>
      <c r="I62" s="199"/>
    </row>
    <row r="63" spans="1:11" ht="81" customHeight="1">
      <c r="A63" s="572" t="s">
        <v>410</v>
      </c>
      <c r="B63" s="573"/>
      <c r="C63" s="573"/>
      <c r="D63" s="573"/>
      <c r="F63" s="572"/>
      <c r="G63" s="572"/>
      <c r="H63" s="572"/>
      <c r="I63" s="573"/>
      <c r="J63" s="573"/>
      <c r="K63" s="198"/>
    </row>
    <row r="64" spans="1:9" ht="14.25">
      <c r="A64" s="197"/>
      <c r="B64" s="199"/>
      <c r="C64" s="199"/>
      <c r="D64" s="199"/>
      <c r="E64" s="199"/>
      <c r="F64" s="199"/>
      <c r="G64" s="199"/>
      <c r="H64" s="199"/>
      <c r="I64" s="199"/>
    </row>
    <row r="65" spans="2:11" ht="85.5" customHeight="1">
      <c r="B65" s="182"/>
      <c r="C65" s="182"/>
      <c r="F65" s="577"/>
      <c r="G65" s="577"/>
      <c r="H65" s="577"/>
      <c r="I65" s="577"/>
      <c r="J65" s="577"/>
      <c r="K65" s="577"/>
    </row>
    <row r="66" spans="2:9" ht="14.25">
      <c r="B66" s="199"/>
      <c r="C66" s="199"/>
      <c r="D66" s="199"/>
      <c r="E66" s="199"/>
      <c r="F66" s="199"/>
      <c r="G66" s="199"/>
      <c r="H66" s="199"/>
      <c r="I66" s="199"/>
    </row>
    <row r="67" spans="1:9" ht="56.25" customHeight="1">
      <c r="A67" s="573"/>
      <c r="B67" s="573"/>
      <c r="C67" s="573"/>
      <c r="D67" s="573"/>
      <c r="E67" s="199"/>
      <c r="F67" s="199"/>
      <c r="G67" s="199"/>
      <c r="H67" s="199"/>
      <c r="I67" s="199"/>
    </row>
  </sheetData>
  <sheetProtection/>
  <mergeCells count="16">
    <mergeCell ref="M7:O7"/>
    <mergeCell ref="A67:D67"/>
    <mergeCell ref="I23:K23"/>
    <mergeCell ref="A23:C23"/>
    <mergeCell ref="F65:K65"/>
    <mergeCell ref="F61:J61"/>
    <mergeCell ref="A61:D61"/>
    <mergeCell ref="E23:G23"/>
    <mergeCell ref="M23:O23"/>
    <mergeCell ref="A39:C39"/>
    <mergeCell ref="F63:J63"/>
    <mergeCell ref="A63:D63"/>
    <mergeCell ref="I7:K7"/>
    <mergeCell ref="A7:C7"/>
    <mergeCell ref="E39:G39"/>
    <mergeCell ref="E7:G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X25"/>
  <sheetViews>
    <sheetView zoomScalePageLayoutView="0" workbookViewId="0" topLeftCell="A1">
      <selection activeCell="F17" sqref="F17"/>
    </sheetView>
  </sheetViews>
  <sheetFormatPr defaultColWidth="5.57421875" defaultRowHeight="15"/>
  <cols>
    <col min="1" max="1" width="58.28125" style="125" customWidth="1"/>
    <col min="2" max="2" width="7.7109375" style="202" bestFit="1" customWidth="1"/>
    <col min="3" max="4" width="7.57421875" style="202" bestFit="1" customWidth="1"/>
    <col min="5" max="5" width="7.57421875" style="202" customWidth="1"/>
    <col min="6" max="6" width="9.140625" style="202" customWidth="1"/>
    <col min="7" max="17" width="9.140625" style="125" customWidth="1"/>
    <col min="18" max="18" width="53.57421875" style="125" bestFit="1" customWidth="1"/>
    <col min="19" max="235" width="9.140625" style="125" customWidth="1"/>
    <col min="236" max="236" width="58.28125" style="125" customWidth="1"/>
    <col min="237" max="237" width="3.7109375" style="125" bestFit="1" customWidth="1"/>
    <col min="238" max="238" width="5.57421875" style="125" bestFit="1" customWidth="1"/>
    <col min="239" max="16384" width="5.57421875" style="125" customWidth="1"/>
  </cols>
  <sheetData>
    <row r="1" spans="1:5" ht="15">
      <c r="A1" s="123" t="s">
        <v>80</v>
      </c>
      <c r="B1" s="142"/>
      <c r="C1" s="142"/>
      <c r="D1" s="142"/>
      <c r="E1" s="142"/>
    </row>
    <row r="2" spans="1:5" ht="15">
      <c r="A2" s="115" t="s">
        <v>81</v>
      </c>
      <c r="B2" s="143"/>
      <c r="C2" s="143"/>
      <c r="D2" s="143"/>
      <c r="E2" s="143"/>
    </row>
    <row r="3" spans="1:5" ht="15">
      <c r="A3" s="115"/>
      <c r="B3" s="143"/>
      <c r="C3" s="143"/>
      <c r="D3" s="143"/>
      <c r="E3" s="143"/>
    </row>
    <row r="4" spans="1:5" ht="15">
      <c r="A4" s="115" t="s">
        <v>407</v>
      </c>
      <c r="B4" s="143"/>
      <c r="C4" s="143"/>
      <c r="D4" s="143"/>
      <c r="E4" s="143"/>
    </row>
    <row r="5" spans="18:24" ht="15" thickBot="1">
      <c r="R5" s="126"/>
      <c r="S5" s="126"/>
      <c r="T5" s="126"/>
      <c r="U5" s="126"/>
      <c r="V5" s="126"/>
      <c r="W5" s="126"/>
      <c r="X5" s="126"/>
    </row>
    <row r="6" spans="1:24" ht="15.75" thickBot="1">
      <c r="A6" s="118" t="s">
        <v>157</v>
      </c>
      <c r="B6" s="139">
        <v>43770</v>
      </c>
      <c r="C6" s="139">
        <v>43739</v>
      </c>
      <c r="D6" s="139">
        <v>43709</v>
      </c>
      <c r="E6" s="139" t="s">
        <v>153</v>
      </c>
      <c r="F6" s="128" t="s">
        <v>83</v>
      </c>
      <c r="R6" s="126"/>
      <c r="S6" s="126"/>
      <c r="T6" s="126"/>
      <c r="U6" s="126"/>
      <c r="V6" s="126"/>
      <c r="W6" s="126"/>
      <c r="X6" s="126"/>
    </row>
    <row r="7" spans="1:24" ht="14.25" customHeight="1">
      <c r="A7" s="473" t="s">
        <v>19</v>
      </c>
      <c r="B7" s="269">
        <v>198</v>
      </c>
      <c r="C7" s="269">
        <v>230</v>
      </c>
      <c r="D7" s="269">
        <v>178</v>
      </c>
      <c r="E7" s="499">
        <f>SUM(B7:D7)</f>
        <v>606</v>
      </c>
      <c r="F7" s="470">
        <f>AVERAGE(B7:D7)</f>
        <v>202</v>
      </c>
      <c r="R7" s="521"/>
      <c r="S7" s="522"/>
      <c r="T7" s="522"/>
      <c r="U7" s="522"/>
      <c r="V7" s="523"/>
      <c r="W7" s="523"/>
      <c r="X7" s="126"/>
    </row>
    <row r="8" spans="1:24" ht="15" customHeight="1">
      <c r="A8" s="453" t="s">
        <v>164</v>
      </c>
      <c r="B8" s="269">
        <v>169</v>
      </c>
      <c r="C8" s="269">
        <v>142</v>
      </c>
      <c r="D8" s="269">
        <v>227</v>
      </c>
      <c r="E8" s="499">
        <f>SUM(B8:D8)</f>
        <v>538</v>
      </c>
      <c r="F8" s="271">
        <f>AVERAGE(B8:D8)</f>
        <v>179.33333333333334</v>
      </c>
      <c r="R8" s="521"/>
      <c r="S8" s="522"/>
      <c r="T8" s="522"/>
      <c r="U8" s="522"/>
      <c r="V8" s="523"/>
      <c r="W8" s="523"/>
      <c r="X8" s="126"/>
    </row>
    <row r="9" spans="1:24" ht="14.25">
      <c r="A9" s="453" t="s">
        <v>168</v>
      </c>
      <c r="B9" s="269">
        <v>134</v>
      </c>
      <c r="C9" s="269">
        <v>194</v>
      </c>
      <c r="D9" s="269">
        <v>189</v>
      </c>
      <c r="E9" s="499">
        <f aca="true" t="shared" si="0" ref="E9:E16">SUM(B9:D9)</f>
        <v>517</v>
      </c>
      <c r="F9" s="271">
        <f aca="true" t="shared" si="1" ref="F9:F16">AVERAGE(B9:D9)</f>
        <v>172.33333333333334</v>
      </c>
      <c r="R9" s="521"/>
      <c r="S9" s="522"/>
      <c r="T9" s="522"/>
      <c r="U9" s="522"/>
      <c r="V9" s="523"/>
      <c r="W9" s="523"/>
      <c r="X9" s="126"/>
    </row>
    <row r="10" spans="1:24" ht="14.25">
      <c r="A10" s="453" t="s">
        <v>177</v>
      </c>
      <c r="B10" s="269">
        <v>117</v>
      </c>
      <c r="C10" s="269">
        <v>102</v>
      </c>
      <c r="D10" s="269">
        <v>113</v>
      </c>
      <c r="E10" s="499">
        <f t="shared" si="0"/>
        <v>332</v>
      </c>
      <c r="F10" s="271">
        <f t="shared" si="1"/>
        <v>110.66666666666667</v>
      </c>
      <c r="R10" s="521"/>
      <c r="S10" s="522"/>
      <c r="T10" s="522"/>
      <c r="U10" s="522"/>
      <c r="V10" s="523"/>
      <c r="W10" s="523"/>
      <c r="X10" s="126"/>
    </row>
    <row r="11" spans="1:24" ht="14.25">
      <c r="A11" s="453" t="s">
        <v>24</v>
      </c>
      <c r="B11" s="269">
        <v>81</v>
      </c>
      <c r="C11" s="269">
        <v>106</v>
      </c>
      <c r="D11" s="269">
        <v>89</v>
      </c>
      <c r="E11" s="499">
        <f t="shared" si="0"/>
        <v>276</v>
      </c>
      <c r="F11" s="271">
        <f t="shared" si="1"/>
        <v>92</v>
      </c>
      <c r="R11" s="521"/>
      <c r="S11" s="522"/>
      <c r="T11" s="522"/>
      <c r="U11" s="522"/>
      <c r="V11" s="523"/>
      <c r="W11" s="523"/>
      <c r="X11" s="126"/>
    </row>
    <row r="12" spans="1:24" ht="15" customHeight="1">
      <c r="A12" s="453" t="s">
        <v>227</v>
      </c>
      <c r="B12" s="269">
        <v>76</v>
      </c>
      <c r="C12" s="269">
        <v>79</v>
      </c>
      <c r="D12" s="269">
        <v>103</v>
      </c>
      <c r="E12" s="499">
        <f t="shared" si="0"/>
        <v>258</v>
      </c>
      <c r="F12" s="271">
        <f t="shared" si="1"/>
        <v>86</v>
      </c>
      <c r="R12" s="521"/>
      <c r="S12" s="522"/>
      <c r="T12" s="522"/>
      <c r="U12" s="522"/>
      <c r="V12" s="523"/>
      <c r="W12" s="523"/>
      <c r="X12" s="126"/>
    </row>
    <row r="13" spans="1:24" ht="14.25">
      <c r="A13" s="453" t="s">
        <v>215</v>
      </c>
      <c r="B13" s="269">
        <v>85</v>
      </c>
      <c r="C13" s="269">
        <v>81</v>
      </c>
      <c r="D13" s="269">
        <v>70</v>
      </c>
      <c r="E13" s="499">
        <f t="shared" si="0"/>
        <v>236</v>
      </c>
      <c r="F13" s="271">
        <f t="shared" si="1"/>
        <v>78.66666666666667</v>
      </c>
      <c r="R13" s="521"/>
      <c r="S13" s="522"/>
      <c r="T13" s="522"/>
      <c r="U13" s="522"/>
      <c r="V13" s="523"/>
      <c r="W13" s="523"/>
      <c r="X13" s="126"/>
    </row>
    <row r="14" spans="1:24" ht="14.25">
      <c r="A14" s="453" t="s">
        <v>17</v>
      </c>
      <c r="B14" s="269">
        <v>84</v>
      </c>
      <c r="C14" s="269">
        <v>70</v>
      </c>
      <c r="D14" s="269">
        <v>78</v>
      </c>
      <c r="E14" s="499">
        <f t="shared" si="0"/>
        <v>232</v>
      </c>
      <c r="F14" s="271">
        <f t="shared" si="1"/>
        <v>77.33333333333333</v>
      </c>
      <c r="R14" s="521"/>
      <c r="S14" s="522"/>
      <c r="T14" s="522"/>
      <c r="U14" s="522"/>
      <c r="V14" s="523"/>
      <c r="W14" s="523"/>
      <c r="X14" s="126"/>
    </row>
    <row r="15" spans="1:24" ht="14.25">
      <c r="A15" s="453" t="s">
        <v>15</v>
      </c>
      <c r="B15" s="269">
        <v>65</v>
      </c>
      <c r="C15" s="269">
        <v>75</v>
      </c>
      <c r="D15" s="269">
        <v>82</v>
      </c>
      <c r="E15" s="499">
        <f t="shared" si="0"/>
        <v>222</v>
      </c>
      <c r="F15" s="271">
        <f t="shared" si="1"/>
        <v>74</v>
      </c>
      <c r="R15" s="521"/>
      <c r="S15" s="522"/>
      <c r="T15" s="522"/>
      <c r="U15" s="522"/>
      <c r="V15" s="523"/>
      <c r="W15" s="523"/>
      <c r="X15" s="126"/>
    </row>
    <row r="16" spans="1:24" ht="15" thickBot="1">
      <c r="A16" s="459" t="s">
        <v>211</v>
      </c>
      <c r="B16" s="269">
        <v>55</v>
      </c>
      <c r="C16" s="269">
        <v>61</v>
      </c>
      <c r="D16" s="269">
        <v>65</v>
      </c>
      <c r="E16" s="499">
        <f t="shared" si="0"/>
        <v>181</v>
      </c>
      <c r="F16" s="271">
        <f t="shared" si="1"/>
        <v>60.333333333333336</v>
      </c>
      <c r="R16" s="521"/>
      <c r="S16" s="522"/>
      <c r="T16" s="522"/>
      <c r="U16" s="522"/>
      <c r="V16" s="523"/>
      <c r="W16" s="523"/>
      <c r="X16" s="126"/>
    </row>
    <row r="17" spans="1:24" ht="15.75" customHeight="1" thickBot="1">
      <c r="A17" s="588" t="s">
        <v>153</v>
      </c>
      <c r="B17" s="118">
        <f>SUM(B7:B16)</f>
        <v>1064</v>
      </c>
      <c r="C17" s="118">
        <f>SUM(C7:C16)</f>
        <v>1140</v>
      </c>
      <c r="D17" s="118">
        <f>SUM(D7:D16)</f>
        <v>1194</v>
      </c>
      <c r="E17" s="118">
        <f>SUM(E7:E16)</f>
        <v>3398</v>
      </c>
      <c r="F17" s="367">
        <f>AVERAGE(B17:D17)</f>
        <v>1132.6666666666667</v>
      </c>
      <c r="R17" s="126"/>
      <c r="S17" s="126"/>
      <c r="T17" s="126"/>
      <c r="U17" s="126"/>
      <c r="V17" s="126"/>
      <c r="W17" s="126"/>
      <c r="X17" s="126"/>
    </row>
    <row r="18" spans="1:6" s="132" customFormat="1" ht="15">
      <c r="A18" s="140"/>
      <c r="B18" s="149"/>
      <c r="C18" s="149"/>
      <c r="D18" s="149"/>
      <c r="E18" s="149"/>
      <c r="F18" s="278"/>
    </row>
    <row r="19" spans="1:7" ht="57" customHeight="1">
      <c r="A19" s="134" t="s">
        <v>171</v>
      </c>
      <c r="B19" s="279"/>
      <c r="C19" s="279"/>
      <c r="D19" s="279"/>
      <c r="E19" s="279"/>
      <c r="F19" s="553"/>
      <c r="G19" s="553"/>
    </row>
    <row r="20" spans="1:5" ht="14.25">
      <c r="A20" s="135"/>
      <c r="B20" s="280"/>
      <c r="C20" s="280"/>
      <c r="D20" s="280"/>
      <c r="E20" s="280"/>
    </row>
    <row r="21" spans="1:7" ht="82.5" customHeight="1">
      <c r="A21" s="134" t="s">
        <v>172</v>
      </c>
      <c r="B21" s="279"/>
      <c r="C21" s="279"/>
      <c r="D21" s="279"/>
      <c r="E21" s="279"/>
      <c r="F21" s="553"/>
      <c r="G21" s="553"/>
    </row>
    <row r="22" spans="1:5" ht="14.25">
      <c r="A22" s="134"/>
      <c r="B22" s="279"/>
      <c r="C22" s="279"/>
      <c r="D22" s="279"/>
      <c r="E22" s="279"/>
    </row>
    <row r="23" spans="1:7" ht="66.75" customHeight="1">
      <c r="A23" s="134" t="s">
        <v>173</v>
      </c>
      <c r="B23" s="279"/>
      <c r="C23" s="279"/>
      <c r="D23" s="279"/>
      <c r="E23" s="279"/>
      <c r="F23" s="553"/>
      <c r="G23" s="553"/>
    </row>
    <row r="24" spans="1:5" ht="14.25">
      <c r="A24" s="135"/>
      <c r="B24" s="280"/>
      <c r="C24" s="280"/>
      <c r="D24" s="280"/>
      <c r="E24" s="280"/>
    </row>
    <row r="25" spans="1:5" ht="38.25">
      <c r="A25" s="137" t="s">
        <v>174</v>
      </c>
      <c r="B25" s="281"/>
      <c r="C25" s="281"/>
      <c r="D25" s="281"/>
      <c r="E25" s="281"/>
    </row>
  </sheetData>
  <sheetProtection/>
  <mergeCells count="3">
    <mergeCell ref="F19:G19"/>
    <mergeCell ref="F21:G21"/>
    <mergeCell ref="F23:G2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1"/>
  <sheetViews>
    <sheetView zoomScalePageLayoutView="0" workbookViewId="0" topLeftCell="A1">
      <selection activeCell="B18" sqref="B18"/>
    </sheetView>
  </sheetViews>
  <sheetFormatPr defaultColWidth="5.57421875" defaultRowHeight="15"/>
  <cols>
    <col min="1" max="1" width="58.28125" style="182" customWidth="1"/>
    <col min="2" max="2" width="7.57421875" style="335" bestFit="1" customWidth="1"/>
    <col min="3" max="16" width="9.140625" style="182" customWidth="1"/>
    <col min="17" max="21" width="9.140625" style="426" customWidth="1"/>
    <col min="22" max="22" width="12.00390625" style="426" customWidth="1"/>
    <col min="23" max="23" width="9.140625" style="426" customWidth="1"/>
    <col min="24" max="24" width="12.8515625" style="426" customWidth="1"/>
    <col min="25" max="25" width="20.28125" style="426" bestFit="1" customWidth="1"/>
    <col min="26" max="26" width="24.28125" style="426" hidden="1" customWidth="1"/>
    <col min="27" max="27" width="9.140625" style="426" customWidth="1"/>
    <col min="28" max="235" width="9.140625" style="182" customWidth="1"/>
    <col min="236" max="236" width="58.28125" style="182" customWidth="1"/>
    <col min="237" max="237" width="3.7109375" style="182" bestFit="1" customWidth="1"/>
    <col min="238" max="238" width="5.57421875" style="182" bestFit="1" customWidth="1"/>
    <col min="239" max="16384" width="5.57421875" style="182" customWidth="1"/>
  </cols>
  <sheetData>
    <row r="1" spans="1:29" ht="15">
      <c r="A1" s="163" t="s">
        <v>80</v>
      </c>
      <c r="P1" s="524" t="str">
        <f>A7</f>
        <v>Secretaria Municipal da Fazenda</v>
      </c>
      <c r="Q1" s="392" t="str">
        <f>A8</f>
        <v>Autoridade Municipal de Limpeza  Urbana - AMLURB***</v>
      </c>
      <c r="R1" s="392" t="str">
        <f>A9</f>
        <v>São Paulo Transportes - SPTRANS***</v>
      </c>
      <c r="S1" s="393" t="str">
        <f>A10</f>
        <v>Companhia de Engenharia de Tráfego - CET***</v>
      </c>
      <c r="T1" s="392" t="str">
        <f>A11</f>
        <v>Subprefeitura Sé</v>
      </c>
      <c r="U1" s="393" t="str">
        <f>A12</f>
        <v>Secretaria Municipal de Educação</v>
      </c>
      <c r="V1" s="392" t="str">
        <f>A13</f>
        <v>Secretaria Municipal da Saúde</v>
      </c>
      <c r="W1" s="392" t="str">
        <f>A14</f>
        <v>Secretaria Municipal das Prefeituras Regionais* ¹</v>
      </c>
      <c r="X1" s="392" t="str">
        <f>A15</f>
        <v>Secretaria Municipal de Mobilidade e Transportes</v>
      </c>
      <c r="Y1" s="392" t="str">
        <f>A16</f>
        <v>Secretaria Municipal de Assistência e Desenvolvimento Social</v>
      </c>
      <c r="Z1" s="394" t="e">
        <f>#REF!</f>
        <v>#REF!</v>
      </c>
      <c r="AA1" s="392" t="s">
        <v>153</v>
      </c>
      <c r="AB1" s="524"/>
      <c r="AC1" s="524"/>
    </row>
    <row r="2" spans="1:29" ht="15">
      <c r="A2" s="67" t="s">
        <v>81</v>
      </c>
      <c r="P2" s="524">
        <f>B7</f>
        <v>198</v>
      </c>
      <c r="Q2" s="392">
        <f>B8</f>
        <v>169</v>
      </c>
      <c r="R2" s="392">
        <f>B9</f>
        <v>134</v>
      </c>
      <c r="S2" s="392">
        <f>B10</f>
        <v>117</v>
      </c>
      <c r="T2" s="392">
        <f>B11</f>
        <v>85</v>
      </c>
      <c r="U2" s="392">
        <f>B12</f>
        <v>84</v>
      </c>
      <c r="V2" s="392">
        <f>B13</f>
        <v>81</v>
      </c>
      <c r="W2" s="392">
        <f>B14</f>
        <v>76</v>
      </c>
      <c r="X2" s="392">
        <f>B15</f>
        <v>65</v>
      </c>
      <c r="Y2" s="392">
        <f>B16</f>
        <v>57</v>
      </c>
      <c r="Z2" s="394" t="e">
        <f>#REF!</f>
        <v>#REF!</v>
      </c>
      <c r="AA2" s="392"/>
      <c r="AB2" s="524"/>
      <c r="AC2" s="524"/>
    </row>
    <row r="3" spans="1:29" ht="15">
      <c r="A3" s="67"/>
      <c r="P3" s="524"/>
      <c r="Q3" s="394"/>
      <c r="R3" s="392"/>
      <c r="S3" s="392"/>
      <c r="T3" s="392"/>
      <c r="U3" s="392"/>
      <c r="V3" s="392"/>
      <c r="W3" s="392"/>
      <c r="X3" s="392"/>
      <c r="Y3" s="392"/>
      <c r="Z3" s="392"/>
      <c r="AA3" s="394"/>
      <c r="AB3" s="524"/>
      <c r="AC3" s="524"/>
    </row>
    <row r="4" spans="1:29" ht="15">
      <c r="A4" s="67" t="s">
        <v>545</v>
      </c>
      <c r="P4" s="524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427">
        <v>2111</v>
      </c>
      <c r="AB4" s="524"/>
      <c r="AC4" s="524"/>
    </row>
    <row r="5" spans="16:29" ht="15" thickBot="1">
      <c r="P5" s="524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4"/>
      <c r="AB5" s="524"/>
      <c r="AC5" s="524"/>
    </row>
    <row r="6" spans="1:29" ht="15.75" thickBot="1">
      <c r="A6" s="534" t="s">
        <v>157</v>
      </c>
      <c r="B6" s="457">
        <v>43770</v>
      </c>
      <c r="P6" s="524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524"/>
      <c r="AC6" s="524"/>
    </row>
    <row r="7" spans="1:29" ht="14.25">
      <c r="A7" s="535" t="s">
        <v>19</v>
      </c>
      <c r="B7" s="536">
        <v>198</v>
      </c>
      <c r="P7" s="524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524"/>
      <c r="AC7" s="524"/>
    </row>
    <row r="8" spans="1:29" ht="14.25">
      <c r="A8" s="537" t="s">
        <v>164</v>
      </c>
      <c r="B8" s="538">
        <v>169</v>
      </c>
      <c r="P8" s="524"/>
      <c r="Q8" s="392"/>
      <c r="R8" s="392"/>
      <c r="S8" s="392"/>
      <c r="T8" s="392"/>
      <c r="U8" s="392"/>
      <c r="V8" s="392"/>
      <c r="X8" s="392"/>
      <c r="Y8" s="392"/>
      <c r="Z8" s="392"/>
      <c r="AA8" s="392"/>
      <c r="AB8" s="524"/>
      <c r="AC8" s="524"/>
    </row>
    <row r="9" spans="1:29" ht="15" customHeight="1">
      <c r="A9" s="535" t="s">
        <v>168</v>
      </c>
      <c r="B9" s="538">
        <v>134</v>
      </c>
      <c r="P9" s="524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524"/>
      <c r="AC9" s="524"/>
    </row>
    <row r="10" spans="1:2" ht="14.25">
      <c r="A10" s="537" t="s">
        <v>177</v>
      </c>
      <c r="B10" s="538">
        <v>117</v>
      </c>
    </row>
    <row r="11" spans="1:2" ht="14.25">
      <c r="A11" s="535" t="s">
        <v>215</v>
      </c>
      <c r="B11" s="538">
        <v>85</v>
      </c>
    </row>
    <row r="12" spans="1:2" ht="14.25">
      <c r="A12" s="535" t="s">
        <v>17</v>
      </c>
      <c r="B12" s="538">
        <v>84</v>
      </c>
    </row>
    <row r="13" spans="1:2" ht="15" customHeight="1">
      <c r="A13" s="535" t="s">
        <v>24</v>
      </c>
      <c r="B13" s="538">
        <v>81</v>
      </c>
    </row>
    <row r="14" spans="1:2" ht="14.25">
      <c r="A14" s="539" t="s">
        <v>227</v>
      </c>
      <c r="B14" s="538">
        <v>76</v>
      </c>
    </row>
    <row r="15" spans="1:2" ht="14.25">
      <c r="A15" s="535" t="s">
        <v>15</v>
      </c>
      <c r="B15" s="538">
        <v>65</v>
      </c>
    </row>
    <row r="16" spans="1:2" ht="15" thickBot="1">
      <c r="A16" s="535" t="s">
        <v>53</v>
      </c>
      <c r="B16" s="538">
        <v>57</v>
      </c>
    </row>
    <row r="17" spans="1:2" ht="15.75" thickBot="1">
      <c r="A17" s="540" t="s">
        <v>153</v>
      </c>
      <c r="B17" s="534">
        <f>SUM(B7:B16)</f>
        <v>1066</v>
      </c>
    </row>
    <row r="18" spans="1:2" ht="15">
      <c r="A18" s="106"/>
      <c r="B18" s="100"/>
    </row>
    <row r="19" spans="1:27" s="200" customFormat="1" ht="38.25">
      <c r="A19" s="541" t="s">
        <v>171</v>
      </c>
      <c r="B19" s="542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</row>
    <row r="20" spans="1:2" ht="45.75" customHeight="1">
      <c r="A20" s="543"/>
      <c r="B20" s="544"/>
    </row>
    <row r="21" spans="1:2" ht="89.25">
      <c r="A21" s="541" t="s">
        <v>172</v>
      </c>
      <c r="B21" s="542"/>
    </row>
    <row r="22" spans="1:2" ht="82.5" customHeight="1">
      <c r="A22" s="541"/>
      <c r="B22" s="544"/>
    </row>
    <row r="23" spans="1:2" ht="63.75">
      <c r="A23" s="541" t="s">
        <v>173</v>
      </c>
      <c r="B23" s="542"/>
    </row>
    <row r="24" spans="1:2" ht="66.75" customHeight="1">
      <c r="A24" s="543"/>
      <c r="B24" s="544"/>
    </row>
    <row r="25" spans="1:2" ht="38.25">
      <c r="A25" s="545" t="s">
        <v>174</v>
      </c>
      <c r="B25" s="544"/>
    </row>
    <row r="26" ht="14.25">
      <c r="B26" s="546"/>
    </row>
    <row r="27" ht="14.25">
      <c r="B27" s="546"/>
    </row>
    <row r="28" ht="14.25">
      <c r="B28" s="546"/>
    </row>
    <row r="29" ht="14.25">
      <c r="B29" s="546"/>
    </row>
    <row r="30" ht="14.25">
      <c r="B30" s="546"/>
    </row>
    <row r="31" ht="14.25">
      <c r="B31" s="546"/>
    </row>
    <row r="32" ht="14.25">
      <c r="B32" s="546"/>
    </row>
    <row r="33" ht="14.25">
      <c r="B33" s="546"/>
    </row>
    <row r="34" ht="14.25">
      <c r="B34" s="546"/>
    </row>
    <row r="35" ht="14.25">
      <c r="B35" s="546"/>
    </row>
    <row r="36" ht="14.25">
      <c r="B36" s="546"/>
    </row>
    <row r="37" ht="14.25">
      <c r="B37" s="546"/>
    </row>
    <row r="38" ht="14.25">
      <c r="B38" s="546"/>
    </row>
    <row r="39" ht="14.25">
      <c r="B39" s="546"/>
    </row>
    <row r="40" ht="14.25">
      <c r="B40" s="546"/>
    </row>
    <row r="41" ht="14.25">
      <c r="B41" s="546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29"/>
  <sheetViews>
    <sheetView zoomScalePageLayoutView="0" workbookViewId="0" topLeftCell="A151">
      <selection activeCell="A163" sqref="A163:B172"/>
    </sheetView>
  </sheetViews>
  <sheetFormatPr defaultColWidth="9.140625" defaultRowHeight="15"/>
  <cols>
    <col min="1" max="1" width="34.00390625" style="0" customWidth="1"/>
  </cols>
  <sheetData>
    <row r="1" spans="1:2" s="1" customFormat="1" ht="15.75" thickBot="1">
      <c r="A1" s="12" t="s">
        <v>88</v>
      </c>
      <c r="B1" s="44">
        <v>43435</v>
      </c>
    </row>
    <row r="2" spans="1:2" s="13" customFormat="1" ht="15">
      <c r="A2" s="85" t="s">
        <v>2</v>
      </c>
      <c r="B2" s="87">
        <v>235</v>
      </c>
    </row>
    <row r="3" spans="1:2" s="13" customFormat="1" ht="15">
      <c r="A3" s="54" t="s">
        <v>146</v>
      </c>
      <c r="B3" s="89">
        <v>193</v>
      </c>
    </row>
    <row r="4" spans="1:2" s="13" customFormat="1" ht="15">
      <c r="A4" s="54" t="s">
        <v>7</v>
      </c>
      <c r="B4" s="89">
        <f>137+6</f>
        <v>143</v>
      </c>
    </row>
    <row r="5" spans="1:2" s="13" customFormat="1" ht="15">
      <c r="A5" s="54" t="s">
        <v>11</v>
      </c>
      <c r="B5" s="89">
        <v>108</v>
      </c>
    </row>
    <row r="6" spans="1:2" s="1" customFormat="1" ht="15">
      <c r="A6" s="14" t="s">
        <v>141</v>
      </c>
      <c r="B6" s="55">
        <v>97</v>
      </c>
    </row>
    <row r="7" spans="1:2" s="1" customFormat="1" ht="15">
      <c r="A7" s="14" t="s">
        <v>9</v>
      </c>
      <c r="B7" s="55">
        <v>71</v>
      </c>
    </row>
    <row r="8" spans="1:2" s="1" customFormat="1" ht="15">
      <c r="A8" s="14" t="s">
        <v>8</v>
      </c>
      <c r="B8" s="55">
        <v>67</v>
      </c>
    </row>
    <row r="9" spans="1:2" s="1" customFormat="1" ht="15">
      <c r="A9" s="14" t="s">
        <v>4</v>
      </c>
      <c r="B9" s="55">
        <v>59</v>
      </c>
    </row>
    <row r="10" spans="1:2" s="1" customFormat="1" ht="15">
      <c r="A10" s="14" t="s">
        <v>77</v>
      </c>
      <c r="B10" s="55">
        <v>55</v>
      </c>
    </row>
    <row r="11" spans="1:2" s="1" customFormat="1" ht="15">
      <c r="A11" s="14" t="s">
        <v>92</v>
      </c>
      <c r="B11" s="55">
        <v>48</v>
      </c>
    </row>
    <row r="12" spans="1:2" s="1" customFormat="1" ht="15">
      <c r="A12" s="14" t="s">
        <v>13</v>
      </c>
      <c r="B12" s="55">
        <v>48</v>
      </c>
    </row>
    <row r="13" spans="1:2" s="1" customFormat="1" ht="15">
      <c r="A13" s="14" t="s">
        <v>132</v>
      </c>
      <c r="B13" s="55">
        <v>45</v>
      </c>
    </row>
    <row r="14" spans="1:2" s="1" customFormat="1" ht="15">
      <c r="A14" s="14" t="s">
        <v>6</v>
      </c>
      <c r="B14" s="55">
        <v>42</v>
      </c>
    </row>
    <row r="15" spans="1:2" s="1" customFormat="1" ht="15">
      <c r="A15" s="14" t="s">
        <v>5</v>
      </c>
      <c r="B15" s="55">
        <v>42</v>
      </c>
    </row>
    <row r="16" spans="1:2" s="1" customFormat="1" ht="15">
      <c r="A16" s="14" t="s">
        <v>144</v>
      </c>
      <c r="B16" s="55">
        <v>41</v>
      </c>
    </row>
    <row r="17" spans="1:2" s="1" customFormat="1" ht="15">
      <c r="A17" s="14" t="s">
        <v>26</v>
      </c>
      <c r="B17" s="55">
        <v>26</v>
      </c>
    </row>
    <row r="18" spans="1:2" s="1" customFormat="1" ht="15">
      <c r="A18" s="14" t="s">
        <v>10</v>
      </c>
      <c r="B18" s="55">
        <v>25</v>
      </c>
    </row>
    <row r="19" spans="1:2" s="1" customFormat="1" ht="15">
      <c r="A19" s="14" t="s">
        <v>21</v>
      </c>
      <c r="B19" s="55">
        <v>25</v>
      </c>
    </row>
    <row r="20" spans="1:2" s="1" customFormat="1" ht="15">
      <c r="A20" s="14" t="s">
        <v>67</v>
      </c>
      <c r="B20" s="55">
        <v>23</v>
      </c>
    </row>
    <row r="21" spans="1:2" s="1" customFormat="1" ht="15">
      <c r="A21" s="14" t="s">
        <v>69</v>
      </c>
      <c r="B21" s="55">
        <v>20</v>
      </c>
    </row>
    <row r="22" spans="1:2" s="1" customFormat="1" ht="15">
      <c r="A22" s="14" t="s">
        <v>20</v>
      </c>
      <c r="B22" s="55">
        <v>16</v>
      </c>
    </row>
    <row r="23" spans="1:2" s="1" customFormat="1" ht="15">
      <c r="A23" s="14" t="s">
        <v>125</v>
      </c>
      <c r="B23" s="55">
        <v>13</v>
      </c>
    </row>
    <row r="24" spans="1:2" s="1" customFormat="1" ht="15">
      <c r="A24" s="14" t="s">
        <v>89</v>
      </c>
      <c r="B24" s="55">
        <v>13</v>
      </c>
    </row>
    <row r="25" spans="1:2" s="1" customFormat="1" ht="15">
      <c r="A25" s="14" t="s">
        <v>237</v>
      </c>
      <c r="B25" s="55">
        <v>13</v>
      </c>
    </row>
    <row r="26" spans="1:2" s="1" customFormat="1" ht="15">
      <c r="A26" s="14" t="s">
        <v>110</v>
      </c>
      <c r="B26" s="55">
        <v>12</v>
      </c>
    </row>
    <row r="27" spans="1:2" s="1" customFormat="1" ht="15">
      <c r="A27" s="14" t="s">
        <v>78</v>
      </c>
      <c r="B27" s="55">
        <v>11</v>
      </c>
    </row>
    <row r="28" spans="1:2" s="1" customFormat="1" ht="15">
      <c r="A28" s="14" t="s">
        <v>27</v>
      </c>
      <c r="B28" s="55">
        <v>11</v>
      </c>
    </row>
    <row r="29" spans="1:2" s="1" customFormat="1" ht="15">
      <c r="A29" s="14" t="s">
        <v>51</v>
      </c>
      <c r="B29" s="55">
        <v>10</v>
      </c>
    </row>
    <row r="30" spans="1:2" s="1" customFormat="1" ht="15">
      <c r="A30" s="14" t="s">
        <v>42</v>
      </c>
      <c r="B30" s="55">
        <v>10</v>
      </c>
    </row>
    <row r="31" spans="1:2" s="1" customFormat="1" ht="15">
      <c r="A31" s="14" t="s">
        <v>25</v>
      </c>
      <c r="B31" s="55">
        <v>10</v>
      </c>
    </row>
    <row r="32" spans="1:2" s="1" customFormat="1" ht="15">
      <c r="A32" s="14" t="s">
        <v>63</v>
      </c>
      <c r="B32" s="55">
        <v>9</v>
      </c>
    </row>
    <row r="33" spans="1:2" s="1" customFormat="1" ht="15">
      <c r="A33" s="14" t="s">
        <v>35</v>
      </c>
      <c r="B33" s="55">
        <v>8</v>
      </c>
    </row>
    <row r="34" spans="1:2" s="1" customFormat="1" ht="15">
      <c r="A34" s="14" t="s">
        <v>58</v>
      </c>
      <c r="B34" s="55">
        <v>8</v>
      </c>
    </row>
    <row r="35" spans="1:2" s="1" customFormat="1" ht="15">
      <c r="A35" s="14" t="s">
        <v>45</v>
      </c>
      <c r="B35" s="55">
        <v>7</v>
      </c>
    </row>
    <row r="36" spans="1:2" s="1" customFormat="1" ht="15">
      <c r="A36" s="14" t="s">
        <v>66</v>
      </c>
      <c r="B36" s="55">
        <v>7</v>
      </c>
    </row>
    <row r="37" spans="1:2" s="1" customFormat="1" ht="15">
      <c r="A37" s="14" t="s">
        <v>12</v>
      </c>
      <c r="B37" s="55">
        <v>7</v>
      </c>
    </row>
    <row r="38" spans="1:2" s="1" customFormat="1" ht="15">
      <c r="A38" s="14" t="s">
        <v>71</v>
      </c>
      <c r="B38" s="55">
        <v>7</v>
      </c>
    </row>
    <row r="39" spans="1:2" s="1" customFormat="1" ht="15">
      <c r="A39" s="14" t="s">
        <v>128</v>
      </c>
      <c r="B39" s="55">
        <v>6</v>
      </c>
    </row>
    <row r="40" spans="1:2" s="1" customFormat="1" ht="15">
      <c r="A40" s="14" t="s">
        <v>40</v>
      </c>
      <c r="B40" s="55">
        <v>6</v>
      </c>
    </row>
    <row r="41" spans="1:2" s="1" customFormat="1" ht="15">
      <c r="A41" s="14" t="s">
        <v>31</v>
      </c>
      <c r="B41" s="55">
        <v>6</v>
      </c>
    </row>
    <row r="42" spans="1:2" s="1" customFormat="1" ht="15">
      <c r="A42" s="14" t="s">
        <v>23</v>
      </c>
      <c r="B42" s="55">
        <v>5</v>
      </c>
    </row>
    <row r="43" spans="1:2" s="1" customFormat="1" ht="15">
      <c r="A43" s="14" t="s">
        <v>36</v>
      </c>
      <c r="B43" s="55">
        <v>5</v>
      </c>
    </row>
    <row r="44" spans="1:2" s="1" customFormat="1" ht="15">
      <c r="A44" s="14" t="s">
        <v>54</v>
      </c>
      <c r="B44" s="55">
        <v>5</v>
      </c>
    </row>
    <row r="45" spans="1:2" s="1" customFormat="1" ht="15">
      <c r="A45" s="14" t="s">
        <v>68</v>
      </c>
      <c r="B45" s="55">
        <v>5</v>
      </c>
    </row>
    <row r="46" spans="1:2" s="1" customFormat="1" ht="15">
      <c r="A46" s="14" t="s">
        <v>149</v>
      </c>
      <c r="B46" s="55">
        <v>5</v>
      </c>
    </row>
    <row r="47" spans="1:2" s="1" customFormat="1" ht="15">
      <c r="A47" s="14" t="s">
        <v>124</v>
      </c>
      <c r="B47" s="55">
        <v>5</v>
      </c>
    </row>
    <row r="48" spans="1:2" s="1" customFormat="1" ht="15">
      <c r="A48" s="14" t="s">
        <v>184</v>
      </c>
      <c r="B48" s="55">
        <v>5</v>
      </c>
    </row>
    <row r="49" spans="1:2" s="1" customFormat="1" ht="15">
      <c r="A49" s="14" t="s">
        <v>3</v>
      </c>
      <c r="B49" s="55">
        <v>5</v>
      </c>
    </row>
    <row r="50" spans="1:2" s="1" customFormat="1" ht="15">
      <c r="A50" s="86" t="s">
        <v>249</v>
      </c>
      <c r="B50" s="88">
        <v>5</v>
      </c>
    </row>
    <row r="51" spans="1:2" s="1" customFormat="1" ht="15">
      <c r="A51" s="14" t="s">
        <v>29</v>
      </c>
      <c r="B51" s="55">
        <v>5</v>
      </c>
    </row>
    <row r="52" spans="1:2" s="1" customFormat="1" ht="15">
      <c r="A52" s="14" t="s">
        <v>103</v>
      </c>
      <c r="B52" s="55">
        <v>4</v>
      </c>
    </row>
    <row r="53" spans="1:2" s="1" customFormat="1" ht="15">
      <c r="A53" s="14" t="s">
        <v>253</v>
      </c>
      <c r="B53" s="55">
        <v>4</v>
      </c>
    </row>
    <row r="54" spans="1:2" s="1" customFormat="1" ht="15">
      <c r="A54" s="14" t="s">
        <v>38</v>
      </c>
      <c r="B54" s="55">
        <v>4</v>
      </c>
    </row>
    <row r="55" spans="1:2" s="1" customFormat="1" ht="15">
      <c r="A55" s="14" t="s">
        <v>65</v>
      </c>
      <c r="B55" s="55">
        <v>4</v>
      </c>
    </row>
    <row r="56" spans="1:2" s="1" customFormat="1" ht="15">
      <c r="A56" s="14" t="s">
        <v>96</v>
      </c>
      <c r="B56" s="55">
        <v>4</v>
      </c>
    </row>
    <row r="57" spans="1:2" s="1" customFormat="1" ht="15">
      <c r="A57" s="14" t="s">
        <v>60</v>
      </c>
      <c r="B57" s="55">
        <v>4</v>
      </c>
    </row>
    <row r="58" spans="1:2" s="1" customFormat="1" ht="15">
      <c r="A58" s="14" t="s">
        <v>102</v>
      </c>
      <c r="B58" s="55">
        <v>4</v>
      </c>
    </row>
    <row r="59" spans="1:2" s="1" customFormat="1" ht="15">
      <c r="A59" s="14" t="s">
        <v>130</v>
      </c>
      <c r="B59" s="55">
        <v>3</v>
      </c>
    </row>
    <row r="60" spans="1:2" s="1" customFormat="1" ht="15">
      <c r="A60" s="14" t="s">
        <v>108</v>
      </c>
      <c r="B60" s="55">
        <v>3</v>
      </c>
    </row>
    <row r="61" spans="1:2" s="1" customFormat="1" ht="15">
      <c r="A61" s="14" t="s">
        <v>72</v>
      </c>
      <c r="B61" s="55">
        <v>3</v>
      </c>
    </row>
    <row r="62" spans="1:2" s="1" customFormat="1" ht="15">
      <c r="A62" s="14" t="s">
        <v>48</v>
      </c>
      <c r="B62" s="55">
        <v>3</v>
      </c>
    </row>
    <row r="63" spans="1:2" s="1" customFormat="1" ht="15">
      <c r="A63" s="14" t="s">
        <v>37</v>
      </c>
      <c r="B63" s="55">
        <v>3</v>
      </c>
    </row>
    <row r="64" spans="1:2" s="1" customFormat="1" ht="15">
      <c r="A64" s="14" t="s">
        <v>179</v>
      </c>
      <c r="B64" s="55">
        <v>3</v>
      </c>
    </row>
    <row r="65" spans="1:2" s="1" customFormat="1" ht="15">
      <c r="A65" s="14" t="s">
        <v>140</v>
      </c>
      <c r="B65" s="55">
        <v>3</v>
      </c>
    </row>
    <row r="66" spans="1:2" s="1" customFormat="1" ht="15">
      <c r="A66" s="14" t="s">
        <v>114</v>
      </c>
      <c r="B66" s="55">
        <v>3</v>
      </c>
    </row>
    <row r="67" spans="1:2" s="1" customFormat="1" ht="15">
      <c r="A67" s="14" t="s">
        <v>94</v>
      </c>
      <c r="B67" s="55">
        <v>3</v>
      </c>
    </row>
    <row r="68" spans="1:2" s="1" customFormat="1" ht="15">
      <c r="A68" s="14" t="s">
        <v>64</v>
      </c>
      <c r="B68" s="55">
        <v>3</v>
      </c>
    </row>
    <row r="69" spans="1:2" s="1" customFormat="1" ht="15">
      <c r="A69" s="14" t="s">
        <v>50</v>
      </c>
      <c r="B69" s="55">
        <v>2</v>
      </c>
    </row>
    <row r="70" spans="1:2" s="1" customFormat="1" ht="15">
      <c r="A70" s="14" t="s">
        <v>91</v>
      </c>
      <c r="B70" s="55">
        <v>2</v>
      </c>
    </row>
    <row r="71" spans="1:2" s="1" customFormat="1" ht="15">
      <c r="A71" s="14" t="s">
        <v>56</v>
      </c>
      <c r="B71" s="55">
        <v>2</v>
      </c>
    </row>
    <row r="72" spans="1:2" s="1" customFormat="1" ht="15">
      <c r="A72" s="14" t="s">
        <v>116</v>
      </c>
      <c r="B72" s="55">
        <v>2</v>
      </c>
    </row>
    <row r="73" spans="1:2" s="1" customFormat="1" ht="15">
      <c r="A73" s="14" t="s">
        <v>135</v>
      </c>
      <c r="B73" s="55">
        <v>2</v>
      </c>
    </row>
    <row r="74" spans="1:2" s="1" customFormat="1" ht="15">
      <c r="A74" s="14" t="s">
        <v>74</v>
      </c>
      <c r="B74" s="55">
        <v>2</v>
      </c>
    </row>
    <row r="75" spans="1:2" s="1" customFormat="1" ht="15">
      <c r="A75" s="14" t="s">
        <v>150</v>
      </c>
      <c r="B75" s="55">
        <v>2</v>
      </c>
    </row>
    <row r="76" spans="1:2" s="1" customFormat="1" ht="15">
      <c r="A76" s="14" t="s">
        <v>118</v>
      </c>
      <c r="B76" s="55">
        <v>2</v>
      </c>
    </row>
    <row r="77" spans="1:2" s="1" customFormat="1" ht="15">
      <c r="A77" s="14" t="s">
        <v>33</v>
      </c>
      <c r="B77" s="55">
        <v>2</v>
      </c>
    </row>
    <row r="78" spans="1:2" s="1" customFormat="1" ht="15">
      <c r="A78" s="14" t="s">
        <v>99</v>
      </c>
      <c r="B78" s="55">
        <v>2</v>
      </c>
    </row>
    <row r="79" spans="1:2" s="1" customFormat="1" ht="15">
      <c r="A79" s="14" t="s">
        <v>22</v>
      </c>
      <c r="B79" s="55">
        <v>2</v>
      </c>
    </row>
    <row r="80" spans="1:2" s="1" customFormat="1" ht="15">
      <c r="A80" s="14" t="s">
        <v>113</v>
      </c>
      <c r="B80" s="55">
        <v>2</v>
      </c>
    </row>
    <row r="81" spans="1:2" s="1" customFormat="1" ht="15">
      <c r="A81" s="14" t="s">
        <v>55</v>
      </c>
      <c r="B81" s="55">
        <v>2</v>
      </c>
    </row>
    <row r="82" spans="1:2" s="1" customFormat="1" ht="15">
      <c r="A82" s="14" t="s">
        <v>112</v>
      </c>
      <c r="B82" s="55">
        <v>2</v>
      </c>
    </row>
    <row r="83" spans="1:2" s="1" customFormat="1" ht="15">
      <c r="A83" s="14" t="s">
        <v>152</v>
      </c>
      <c r="B83" s="55">
        <v>1</v>
      </c>
    </row>
    <row r="84" spans="1:2" s="1" customFormat="1" ht="15">
      <c r="A84" s="14" t="s">
        <v>18</v>
      </c>
      <c r="B84" s="55">
        <v>1</v>
      </c>
    </row>
    <row r="85" spans="1:2" s="1" customFormat="1" ht="15">
      <c r="A85" s="14" t="s">
        <v>180</v>
      </c>
      <c r="B85" s="55">
        <v>1</v>
      </c>
    </row>
    <row r="86" spans="1:2" s="1" customFormat="1" ht="15">
      <c r="A86" s="14" t="s">
        <v>229</v>
      </c>
      <c r="B86" s="55">
        <v>1</v>
      </c>
    </row>
    <row r="87" spans="1:2" s="1" customFormat="1" ht="15">
      <c r="A87" s="14" t="s">
        <v>189</v>
      </c>
      <c r="B87" s="55">
        <v>1</v>
      </c>
    </row>
    <row r="88" spans="1:2" s="1" customFormat="1" ht="15">
      <c r="A88" s="14" t="s">
        <v>52</v>
      </c>
      <c r="B88" s="55">
        <v>1</v>
      </c>
    </row>
    <row r="89" spans="1:2" s="1" customFormat="1" ht="15">
      <c r="A89" s="14" t="s">
        <v>105</v>
      </c>
      <c r="B89" s="55">
        <v>1</v>
      </c>
    </row>
    <row r="90" spans="1:2" s="1" customFormat="1" ht="15">
      <c r="A90" s="14" t="s">
        <v>32</v>
      </c>
      <c r="B90" s="55">
        <v>1</v>
      </c>
    </row>
    <row r="91" spans="1:2" s="1" customFormat="1" ht="15">
      <c r="A91" s="14" t="s">
        <v>41</v>
      </c>
      <c r="B91" s="55">
        <v>1</v>
      </c>
    </row>
    <row r="92" spans="1:2" s="1" customFormat="1" ht="15">
      <c r="A92" s="14" t="s">
        <v>95</v>
      </c>
      <c r="B92" s="55">
        <v>1</v>
      </c>
    </row>
    <row r="93" spans="1:2" s="1" customFormat="1" ht="15">
      <c r="A93" s="14" t="s">
        <v>106</v>
      </c>
      <c r="B93" s="55">
        <v>1</v>
      </c>
    </row>
    <row r="94" spans="1:2" s="1" customFormat="1" ht="15">
      <c r="A94" s="14" t="s">
        <v>234</v>
      </c>
      <c r="B94" s="55">
        <v>1</v>
      </c>
    </row>
    <row r="95" spans="1:2" s="1" customFormat="1" ht="15">
      <c r="A95" s="14" t="s">
        <v>251</v>
      </c>
      <c r="B95" s="55">
        <v>1</v>
      </c>
    </row>
    <row r="96" spans="1:2" s="1" customFormat="1" ht="15">
      <c r="A96" s="14" t="s">
        <v>76</v>
      </c>
      <c r="B96" s="55">
        <v>1</v>
      </c>
    </row>
    <row r="97" spans="1:2" s="1" customFormat="1" ht="15">
      <c r="A97" s="14" t="s">
        <v>122</v>
      </c>
      <c r="B97" s="55">
        <v>1</v>
      </c>
    </row>
    <row r="98" spans="1:2" s="1" customFormat="1" ht="15">
      <c r="A98" s="14" t="s">
        <v>147</v>
      </c>
      <c r="B98" s="55">
        <v>1</v>
      </c>
    </row>
    <row r="99" spans="1:2" s="1" customFormat="1" ht="15">
      <c r="A99" s="14" t="s">
        <v>57</v>
      </c>
      <c r="B99" s="55">
        <v>1</v>
      </c>
    </row>
    <row r="100" spans="1:2" s="1" customFormat="1" ht="15">
      <c r="A100" s="14" t="s">
        <v>151</v>
      </c>
      <c r="B100" s="55">
        <v>1</v>
      </c>
    </row>
    <row r="101" spans="1:2" s="1" customFormat="1" ht="15">
      <c r="A101" s="14" t="s">
        <v>260</v>
      </c>
      <c r="B101" s="55">
        <v>1</v>
      </c>
    </row>
    <row r="102" spans="1:2" s="1" customFormat="1" ht="15">
      <c r="A102" s="14" t="s">
        <v>261</v>
      </c>
      <c r="B102" s="55">
        <v>1</v>
      </c>
    </row>
    <row r="103" spans="1:2" s="1" customFormat="1" ht="15">
      <c r="A103" s="14" t="s">
        <v>262</v>
      </c>
      <c r="B103" s="55">
        <v>1</v>
      </c>
    </row>
    <row r="104" spans="1:2" s="1" customFormat="1" ht="15">
      <c r="A104" s="14" t="s">
        <v>263</v>
      </c>
      <c r="B104" s="55">
        <v>1</v>
      </c>
    </row>
    <row r="105" spans="1:2" s="1" customFormat="1" ht="15">
      <c r="A105" s="14" t="s">
        <v>264</v>
      </c>
      <c r="B105" s="55">
        <v>1</v>
      </c>
    </row>
    <row r="106" spans="1:2" s="1" customFormat="1" ht="15">
      <c r="A106" s="14" t="s">
        <v>265</v>
      </c>
      <c r="B106" s="55">
        <v>1</v>
      </c>
    </row>
    <row r="107" spans="1:2" s="1" customFormat="1" ht="15">
      <c r="A107" s="14" t="s">
        <v>142</v>
      </c>
      <c r="B107" s="55">
        <v>0</v>
      </c>
    </row>
    <row r="108" spans="1:2" s="1" customFormat="1" ht="15">
      <c r="A108" s="86" t="s">
        <v>39</v>
      </c>
      <c r="B108" s="88">
        <v>0</v>
      </c>
    </row>
    <row r="109" spans="1:2" s="11" customFormat="1" ht="15">
      <c r="A109" s="14" t="s">
        <v>134</v>
      </c>
      <c r="B109" s="55">
        <v>0</v>
      </c>
    </row>
    <row r="110" spans="1:2" s="11" customFormat="1" ht="15">
      <c r="A110" s="14" t="s">
        <v>97</v>
      </c>
      <c r="B110" s="55">
        <v>0</v>
      </c>
    </row>
    <row r="111" spans="1:2" s="11" customFormat="1" ht="15">
      <c r="A111" s="14" t="s">
        <v>98</v>
      </c>
      <c r="B111" s="55">
        <v>0</v>
      </c>
    </row>
    <row r="112" spans="1:2" s="11" customFormat="1" ht="15">
      <c r="A112" s="14" t="s">
        <v>119</v>
      </c>
      <c r="B112" s="55">
        <v>0</v>
      </c>
    </row>
    <row r="113" spans="1:2" s="1" customFormat="1" ht="15">
      <c r="A113" s="86" t="s">
        <v>228</v>
      </c>
      <c r="B113" s="88">
        <v>0</v>
      </c>
    </row>
    <row r="114" spans="1:2" s="1" customFormat="1" ht="15">
      <c r="A114" s="14" t="s">
        <v>115</v>
      </c>
      <c r="B114" s="55">
        <v>0</v>
      </c>
    </row>
    <row r="115" spans="1:2" s="1" customFormat="1" ht="15">
      <c r="A115" s="14" t="s">
        <v>139</v>
      </c>
      <c r="B115" s="55">
        <v>0</v>
      </c>
    </row>
    <row r="116" spans="1:2" s="1" customFormat="1" ht="15">
      <c r="A116" s="14" t="s">
        <v>185</v>
      </c>
      <c r="B116" s="55">
        <v>0</v>
      </c>
    </row>
    <row r="117" spans="1:2" s="1" customFormat="1" ht="15">
      <c r="A117" s="14" t="s">
        <v>101</v>
      </c>
      <c r="B117" s="55">
        <v>0</v>
      </c>
    </row>
    <row r="118" spans="1:2" s="1" customFormat="1" ht="15">
      <c r="A118" s="14" t="s">
        <v>148</v>
      </c>
      <c r="B118" s="55">
        <v>0</v>
      </c>
    </row>
    <row r="119" spans="1:2" s="1" customFormat="1" ht="15">
      <c r="A119" s="14" t="s">
        <v>129</v>
      </c>
      <c r="B119" s="55">
        <v>0</v>
      </c>
    </row>
    <row r="120" spans="1:2" s="1" customFormat="1" ht="15">
      <c r="A120" s="14" t="s">
        <v>183</v>
      </c>
      <c r="B120" s="55">
        <v>0</v>
      </c>
    </row>
    <row r="121" spans="1:2" s="1" customFormat="1" ht="15">
      <c r="A121" s="14" t="s">
        <v>133</v>
      </c>
      <c r="B121" s="55">
        <v>0</v>
      </c>
    </row>
    <row r="122" spans="1:2" s="1" customFormat="1" ht="15">
      <c r="A122" s="14" t="s">
        <v>120</v>
      </c>
      <c r="B122" s="55">
        <v>0</v>
      </c>
    </row>
    <row r="123" spans="1:2" s="1" customFormat="1" ht="15">
      <c r="A123" s="14" t="s">
        <v>123</v>
      </c>
      <c r="B123" s="55">
        <v>0</v>
      </c>
    </row>
    <row r="124" spans="1:2" s="1" customFormat="1" ht="15">
      <c r="A124" s="14" t="s">
        <v>182</v>
      </c>
      <c r="B124" s="55">
        <v>0</v>
      </c>
    </row>
    <row r="125" spans="1:2" s="1" customFormat="1" ht="15">
      <c r="A125" s="14" t="s">
        <v>136</v>
      </c>
      <c r="B125" s="55">
        <v>0</v>
      </c>
    </row>
    <row r="126" spans="1:2" s="1" customFormat="1" ht="15">
      <c r="A126" s="14" t="s">
        <v>238</v>
      </c>
      <c r="B126" s="55">
        <v>0</v>
      </c>
    </row>
    <row r="127" spans="1:2" s="1" customFormat="1" ht="15">
      <c r="A127" s="55" t="s">
        <v>254</v>
      </c>
      <c r="B127" s="55">
        <v>0</v>
      </c>
    </row>
    <row r="128" spans="1:2" s="1" customFormat="1" ht="15">
      <c r="A128" s="14" t="s">
        <v>111</v>
      </c>
      <c r="B128" s="55">
        <v>0</v>
      </c>
    </row>
    <row r="129" spans="1:2" s="1" customFormat="1" ht="15">
      <c r="A129" s="14" t="s">
        <v>127</v>
      </c>
      <c r="B129" s="55">
        <v>0</v>
      </c>
    </row>
    <row r="130" spans="1:2" s="1" customFormat="1" ht="15">
      <c r="A130" s="14" t="s">
        <v>30</v>
      </c>
      <c r="B130" s="55">
        <v>0</v>
      </c>
    </row>
    <row r="131" spans="1:2" s="1" customFormat="1" ht="15">
      <c r="A131" s="14" t="s">
        <v>104</v>
      </c>
      <c r="B131" s="55">
        <v>0</v>
      </c>
    </row>
    <row r="132" spans="1:2" s="1" customFormat="1" ht="15">
      <c r="A132" s="14" t="s">
        <v>90</v>
      </c>
      <c r="B132" s="55">
        <v>0</v>
      </c>
    </row>
    <row r="133" spans="1:2" s="1" customFormat="1" ht="15">
      <c r="A133" s="14" t="s">
        <v>117</v>
      </c>
      <c r="B133" s="55">
        <v>0</v>
      </c>
    </row>
    <row r="134" spans="1:2" s="1" customFormat="1" ht="15">
      <c r="A134" s="14" t="s">
        <v>126</v>
      </c>
      <c r="B134" s="55">
        <v>0</v>
      </c>
    </row>
    <row r="135" spans="1:2" s="1" customFormat="1" ht="15">
      <c r="A135" s="14" t="s">
        <v>236</v>
      </c>
      <c r="B135" s="55">
        <v>0</v>
      </c>
    </row>
    <row r="136" spans="1:2" s="1" customFormat="1" ht="15">
      <c r="A136" s="14" t="s">
        <v>250</v>
      </c>
      <c r="B136" s="55">
        <v>0</v>
      </c>
    </row>
    <row r="137" spans="1:2" s="1" customFormat="1" ht="15">
      <c r="A137" s="14" t="s">
        <v>252</v>
      </c>
      <c r="B137" s="55">
        <v>0</v>
      </c>
    </row>
    <row r="138" spans="1:2" s="1" customFormat="1" ht="15">
      <c r="A138" s="14" t="s">
        <v>242</v>
      </c>
      <c r="B138" s="55">
        <v>0</v>
      </c>
    </row>
    <row r="139" spans="1:2" s="1" customFormat="1" ht="15">
      <c r="A139" s="14" t="s">
        <v>100</v>
      </c>
      <c r="B139" s="55">
        <v>0</v>
      </c>
    </row>
    <row r="140" spans="1:2" s="1" customFormat="1" ht="15">
      <c r="A140" s="86" t="s">
        <v>75</v>
      </c>
      <c r="B140" s="88">
        <v>0</v>
      </c>
    </row>
    <row r="141" spans="1:2" s="1" customFormat="1" ht="15">
      <c r="A141" s="14" t="s">
        <v>181</v>
      </c>
      <c r="B141" s="55">
        <v>0</v>
      </c>
    </row>
    <row r="142" spans="1:2" s="1" customFormat="1" ht="15">
      <c r="A142" s="14" t="s">
        <v>138</v>
      </c>
      <c r="B142" s="55">
        <v>0</v>
      </c>
    </row>
    <row r="143" spans="1:2" s="1" customFormat="1" ht="15">
      <c r="A143" s="14" t="s">
        <v>137</v>
      </c>
      <c r="B143" s="55">
        <v>0</v>
      </c>
    </row>
    <row r="144" spans="1:2" s="1" customFormat="1" ht="15">
      <c r="A144" s="14" t="s">
        <v>93</v>
      </c>
      <c r="B144" s="55">
        <v>0</v>
      </c>
    </row>
    <row r="145" spans="1:2" s="1" customFormat="1" ht="15">
      <c r="A145" s="14" t="s">
        <v>107</v>
      </c>
      <c r="B145" s="55">
        <v>0</v>
      </c>
    </row>
    <row r="146" spans="1:2" s="1" customFormat="1" ht="15">
      <c r="A146" s="14" t="s">
        <v>131</v>
      </c>
      <c r="B146" s="55">
        <v>0</v>
      </c>
    </row>
    <row r="147" spans="1:2" s="1" customFormat="1" ht="15">
      <c r="A147" s="14" t="s">
        <v>73</v>
      </c>
      <c r="B147" s="55">
        <v>0</v>
      </c>
    </row>
    <row r="148" spans="1:2" s="1" customFormat="1" ht="15">
      <c r="A148" s="14" t="s">
        <v>230</v>
      </c>
      <c r="B148" s="55">
        <v>0</v>
      </c>
    </row>
    <row r="149" spans="1:2" s="1" customFormat="1" ht="15">
      <c r="A149" s="14" t="s">
        <v>70</v>
      </c>
      <c r="B149" s="55">
        <v>0</v>
      </c>
    </row>
    <row r="150" spans="1:2" s="1" customFormat="1" ht="15">
      <c r="A150" s="14" t="s">
        <v>145</v>
      </c>
      <c r="B150" s="55">
        <v>0</v>
      </c>
    </row>
    <row r="151" spans="1:2" s="1" customFormat="1" ht="15">
      <c r="A151" s="14" t="s">
        <v>231</v>
      </c>
      <c r="B151" s="55">
        <v>0</v>
      </c>
    </row>
    <row r="152" spans="1:2" s="1" customFormat="1" ht="15">
      <c r="A152" s="14" t="s">
        <v>61</v>
      </c>
      <c r="B152" s="55">
        <v>0</v>
      </c>
    </row>
    <row r="153" spans="1:2" s="1" customFormat="1" ht="15">
      <c r="A153" s="14" t="s">
        <v>186</v>
      </c>
      <c r="B153" s="55">
        <v>0</v>
      </c>
    </row>
    <row r="154" spans="1:2" s="1" customFormat="1" ht="15">
      <c r="A154" s="14" t="s">
        <v>187</v>
      </c>
      <c r="B154" s="55">
        <v>0</v>
      </c>
    </row>
    <row r="155" spans="1:2" s="1" customFormat="1" ht="15">
      <c r="A155" s="14" t="s">
        <v>188</v>
      </c>
      <c r="B155" s="55">
        <v>0</v>
      </c>
    </row>
    <row r="156" spans="1:2" s="1" customFormat="1" ht="15">
      <c r="A156" s="14" t="s">
        <v>49</v>
      </c>
      <c r="B156" s="55">
        <v>0</v>
      </c>
    </row>
    <row r="157" spans="1:2" s="1" customFormat="1" ht="15">
      <c r="A157" s="52" t="s">
        <v>143</v>
      </c>
      <c r="B157" s="66">
        <v>0</v>
      </c>
    </row>
    <row r="158" spans="1:2" s="1" customFormat="1" ht="15">
      <c r="A158" s="14" t="s">
        <v>235</v>
      </c>
      <c r="B158" s="55"/>
    </row>
    <row r="159" spans="1:2" s="1" customFormat="1" ht="15">
      <c r="A159" s="52" t="s">
        <v>109</v>
      </c>
      <c r="B159" s="66"/>
    </row>
    <row r="160" spans="1:2" s="1" customFormat="1" ht="15.75" thickBot="1">
      <c r="A160" s="53" t="s">
        <v>121</v>
      </c>
      <c r="B160" s="66"/>
    </row>
    <row r="161" ht="15.75" thickBot="1"/>
    <row r="162" spans="1:3" s="39" customFormat="1" ht="15.75" thickBot="1">
      <c r="A162" s="20" t="s">
        <v>157</v>
      </c>
      <c r="B162" s="38">
        <v>43435</v>
      </c>
      <c r="C162" s="21" t="s">
        <v>83</v>
      </c>
    </row>
    <row r="163" spans="1:3" s="39" customFormat="1" ht="14.25">
      <c r="A163" s="22" t="s">
        <v>164</v>
      </c>
      <c r="B163" s="62">
        <v>263</v>
      </c>
      <c r="C163" s="25">
        <f aca="true" t="shared" si="0" ref="C163:C194">AVERAGE(B163:B163)</f>
        <v>263</v>
      </c>
    </row>
    <row r="164" spans="1:3" s="39" customFormat="1" ht="14.25">
      <c r="A164" s="23" t="s">
        <v>19</v>
      </c>
      <c r="B164" s="63">
        <v>144</v>
      </c>
      <c r="C164" s="26">
        <f t="shared" si="0"/>
        <v>144</v>
      </c>
    </row>
    <row r="165" spans="1:3" s="39" customFormat="1" ht="14.25">
      <c r="A165" s="22" t="s">
        <v>168</v>
      </c>
      <c r="B165" s="62">
        <v>94</v>
      </c>
      <c r="C165" s="26">
        <f t="shared" si="0"/>
        <v>94</v>
      </c>
    </row>
    <row r="166" spans="1:3" s="39" customFormat="1" ht="15" customHeight="1">
      <c r="A166" s="22" t="s">
        <v>227</v>
      </c>
      <c r="B166" s="62">
        <v>94</v>
      </c>
      <c r="C166" s="26">
        <f t="shared" si="0"/>
        <v>94</v>
      </c>
    </row>
    <row r="167" spans="1:3" s="39" customFormat="1" ht="14.25">
      <c r="A167" s="22" t="s">
        <v>24</v>
      </c>
      <c r="B167" s="62">
        <v>69</v>
      </c>
      <c r="C167" s="26">
        <f t="shared" si="0"/>
        <v>69</v>
      </c>
    </row>
    <row r="168" spans="1:3" s="39" customFormat="1" ht="14.25">
      <c r="A168" s="22" t="s">
        <v>177</v>
      </c>
      <c r="B168" s="62">
        <v>61</v>
      </c>
      <c r="C168" s="26">
        <f t="shared" si="0"/>
        <v>61</v>
      </c>
    </row>
    <row r="169" spans="1:3" s="39" customFormat="1" ht="14.25">
      <c r="A169" s="23" t="s">
        <v>17</v>
      </c>
      <c r="B169" s="63">
        <v>53</v>
      </c>
      <c r="C169" s="26">
        <f t="shared" si="0"/>
        <v>53</v>
      </c>
    </row>
    <row r="170" spans="1:3" s="39" customFormat="1" ht="15" customHeight="1">
      <c r="A170" s="22" t="s">
        <v>215</v>
      </c>
      <c r="B170" s="62">
        <v>50</v>
      </c>
      <c r="C170" s="26">
        <f t="shared" si="0"/>
        <v>50</v>
      </c>
    </row>
    <row r="171" spans="1:3" s="39" customFormat="1" ht="14.25">
      <c r="A171" s="22" t="s">
        <v>204</v>
      </c>
      <c r="B171" s="62">
        <v>49</v>
      </c>
      <c r="C171" s="26">
        <f t="shared" si="0"/>
        <v>49</v>
      </c>
    </row>
    <row r="172" spans="1:3" s="39" customFormat="1" ht="14.25">
      <c r="A172" s="22" t="s">
        <v>199</v>
      </c>
      <c r="B172" s="62">
        <v>45</v>
      </c>
      <c r="C172" s="26">
        <f t="shared" si="0"/>
        <v>45</v>
      </c>
    </row>
    <row r="173" spans="1:3" s="39" customFormat="1" ht="14.25">
      <c r="A173" s="22" t="s">
        <v>197</v>
      </c>
      <c r="B173" s="62">
        <v>44</v>
      </c>
      <c r="C173" s="26">
        <f t="shared" si="0"/>
        <v>44</v>
      </c>
    </row>
    <row r="174" spans="1:3" s="39" customFormat="1" ht="14.25">
      <c r="A174" s="56" t="s">
        <v>191</v>
      </c>
      <c r="B174" s="64">
        <v>39</v>
      </c>
      <c r="C174" s="26">
        <f t="shared" si="0"/>
        <v>39</v>
      </c>
    </row>
    <row r="175" spans="1:3" s="39" customFormat="1" ht="14.25">
      <c r="A175" s="22" t="s">
        <v>211</v>
      </c>
      <c r="B175" s="62">
        <v>39</v>
      </c>
      <c r="C175" s="26">
        <f t="shared" si="0"/>
        <v>39</v>
      </c>
    </row>
    <row r="176" spans="1:3" s="39" customFormat="1" ht="14.25">
      <c r="A176" s="22" t="s">
        <v>53</v>
      </c>
      <c r="B176" s="62">
        <v>39</v>
      </c>
      <c r="C176" s="26">
        <f t="shared" si="0"/>
        <v>39</v>
      </c>
    </row>
    <row r="177" spans="1:3" s="39" customFormat="1" ht="14.25">
      <c r="A177" s="22" t="s">
        <v>208</v>
      </c>
      <c r="B177" s="62">
        <v>38</v>
      </c>
      <c r="C177" s="26">
        <f t="shared" si="0"/>
        <v>38</v>
      </c>
    </row>
    <row r="178" spans="1:3" s="39" customFormat="1" ht="14.25">
      <c r="A178" s="22" t="s">
        <v>206</v>
      </c>
      <c r="B178" s="62">
        <v>37</v>
      </c>
      <c r="C178" s="26">
        <f t="shared" si="0"/>
        <v>37</v>
      </c>
    </row>
    <row r="179" spans="1:3" s="39" customFormat="1" ht="14.25">
      <c r="A179" s="22" t="s">
        <v>223</v>
      </c>
      <c r="B179" s="62">
        <v>34</v>
      </c>
      <c r="C179" s="26">
        <f t="shared" si="0"/>
        <v>34</v>
      </c>
    </row>
    <row r="180" spans="1:3" s="39" customFormat="1" ht="14.25">
      <c r="A180" s="22" t="s">
        <v>217</v>
      </c>
      <c r="B180" s="62">
        <v>31</v>
      </c>
      <c r="C180" s="26">
        <f t="shared" si="0"/>
        <v>31</v>
      </c>
    </row>
    <row r="181" spans="1:3" s="39" customFormat="1" ht="14.25">
      <c r="A181" s="22" t="s">
        <v>195</v>
      </c>
      <c r="B181" s="62">
        <v>31</v>
      </c>
      <c r="C181" s="26">
        <f t="shared" si="0"/>
        <v>31</v>
      </c>
    </row>
    <row r="182" spans="1:3" s="39" customFormat="1" ht="14.25">
      <c r="A182" s="22" t="s">
        <v>209</v>
      </c>
      <c r="B182" s="62">
        <v>30</v>
      </c>
      <c r="C182" s="26">
        <f t="shared" si="0"/>
        <v>30</v>
      </c>
    </row>
    <row r="183" spans="1:3" s="39" customFormat="1" ht="14.25">
      <c r="A183" s="22" t="s">
        <v>210</v>
      </c>
      <c r="B183" s="62">
        <v>29</v>
      </c>
      <c r="C183" s="26">
        <f t="shared" si="0"/>
        <v>29</v>
      </c>
    </row>
    <row r="184" spans="1:3" s="39" customFormat="1" ht="14.25">
      <c r="A184" s="22" t="s">
        <v>216</v>
      </c>
      <c r="B184" s="62">
        <v>29</v>
      </c>
      <c r="C184" s="26">
        <f t="shared" si="0"/>
        <v>29</v>
      </c>
    </row>
    <row r="185" spans="1:3" s="39" customFormat="1" ht="14.25">
      <c r="A185" s="22" t="s">
        <v>15</v>
      </c>
      <c r="B185" s="62">
        <v>29</v>
      </c>
      <c r="C185" s="26">
        <f t="shared" si="0"/>
        <v>29</v>
      </c>
    </row>
    <row r="186" spans="1:3" s="39" customFormat="1" ht="14.25">
      <c r="A186" s="22" t="s">
        <v>202</v>
      </c>
      <c r="B186" s="62">
        <v>28</v>
      </c>
      <c r="C186" s="26">
        <f t="shared" si="0"/>
        <v>28</v>
      </c>
    </row>
    <row r="187" spans="1:3" s="39" customFormat="1" ht="15" customHeight="1">
      <c r="A187" s="22" t="s">
        <v>190</v>
      </c>
      <c r="B187" s="62">
        <v>27</v>
      </c>
      <c r="C187" s="26">
        <f t="shared" si="0"/>
        <v>27</v>
      </c>
    </row>
    <row r="188" spans="1:3" s="39" customFormat="1" ht="15" customHeight="1">
      <c r="A188" s="22" t="s">
        <v>224</v>
      </c>
      <c r="B188" s="62">
        <v>27</v>
      </c>
      <c r="C188" s="26">
        <f t="shared" si="0"/>
        <v>27</v>
      </c>
    </row>
    <row r="189" spans="1:3" s="39" customFormat="1" ht="15" customHeight="1">
      <c r="A189" s="22" t="s">
        <v>203</v>
      </c>
      <c r="B189" s="62">
        <v>26</v>
      </c>
      <c r="C189" s="26">
        <f t="shared" si="0"/>
        <v>26</v>
      </c>
    </row>
    <row r="190" spans="1:3" s="39" customFormat="1" ht="15" customHeight="1">
      <c r="A190" s="22" t="s">
        <v>169</v>
      </c>
      <c r="B190" s="62">
        <v>26</v>
      </c>
      <c r="C190" s="26">
        <f t="shared" si="0"/>
        <v>26</v>
      </c>
    </row>
    <row r="191" spans="1:3" s="39" customFormat="1" ht="15" customHeight="1">
      <c r="A191" s="22" t="s">
        <v>222</v>
      </c>
      <c r="B191" s="62">
        <v>20</v>
      </c>
      <c r="C191" s="26">
        <f t="shared" si="0"/>
        <v>20</v>
      </c>
    </row>
    <row r="192" spans="1:3" s="39" customFormat="1" ht="15" customHeight="1">
      <c r="A192" s="56" t="s">
        <v>14</v>
      </c>
      <c r="B192" s="64">
        <v>19</v>
      </c>
      <c r="C192" s="26">
        <f t="shared" si="0"/>
        <v>19</v>
      </c>
    </row>
    <row r="193" spans="1:3" s="39" customFormat="1" ht="15" customHeight="1">
      <c r="A193" s="22" t="s">
        <v>212</v>
      </c>
      <c r="B193" s="62">
        <v>18</v>
      </c>
      <c r="C193" s="26">
        <f t="shared" si="0"/>
        <v>18</v>
      </c>
    </row>
    <row r="194" spans="1:3" s="39" customFormat="1" ht="15" customHeight="1">
      <c r="A194" s="22" t="s">
        <v>192</v>
      </c>
      <c r="B194" s="62">
        <v>16</v>
      </c>
      <c r="C194" s="26">
        <f t="shared" si="0"/>
        <v>16</v>
      </c>
    </row>
    <row r="195" spans="1:3" s="39" customFormat="1" ht="15" customHeight="1">
      <c r="A195" s="22" t="s">
        <v>62</v>
      </c>
      <c r="B195" s="62">
        <v>16</v>
      </c>
      <c r="C195" s="26">
        <f aca="true" t="shared" si="1" ref="C195:C226">AVERAGE(B195:B195)</f>
        <v>16</v>
      </c>
    </row>
    <row r="196" spans="1:3" s="39" customFormat="1" ht="15" customHeight="1">
      <c r="A196" s="22" t="s">
        <v>198</v>
      </c>
      <c r="B196" s="62">
        <v>15</v>
      </c>
      <c r="C196" s="26">
        <f t="shared" si="1"/>
        <v>15</v>
      </c>
    </row>
    <row r="197" spans="1:3" s="39" customFormat="1" ht="15" customHeight="1">
      <c r="A197" s="22" t="s">
        <v>214</v>
      </c>
      <c r="B197" s="62">
        <v>15</v>
      </c>
      <c r="C197" s="26">
        <f t="shared" si="1"/>
        <v>15</v>
      </c>
    </row>
    <row r="198" spans="1:3" s="39" customFormat="1" ht="15" customHeight="1">
      <c r="A198" s="22" t="s">
        <v>46</v>
      </c>
      <c r="B198" s="62">
        <v>14</v>
      </c>
      <c r="C198" s="26">
        <f t="shared" si="1"/>
        <v>14</v>
      </c>
    </row>
    <row r="199" spans="1:3" s="39" customFormat="1" ht="15" customHeight="1">
      <c r="A199" s="22" t="s">
        <v>44</v>
      </c>
      <c r="B199" s="62">
        <v>14</v>
      </c>
      <c r="C199" s="26">
        <f t="shared" si="1"/>
        <v>14</v>
      </c>
    </row>
    <row r="200" spans="1:3" s="39" customFormat="1" ht="15" customHeight="1">
      <c r="A200" s="22" t="s">
        <v>201</v>
      </c>
      <c r="B200" s="62">
        <v>12</v>
      </c>
      <c r="C200" s="26">
        <f t="shared" si="1"/>
        <v>12</v>
      </c>
    </row>
    <row r="201" spans="1:3" s="39" customFormat="1" ht="15" customHeight="1">
      <c r="A201" s="22" t="s">
        <v>200</v>
      </c>
      <c r="B201" s="62">
        <v>11</v>
      </c>
      <c r="C201" s="26">
        <f t="shared" si="1"/>
        <v>11</v>
      </c>
    </row>
    <row r="202" spans="1:3" s="39" customFormat="1" ht="15" customHeight="1">
      <c r="A202" s="22" t="s">
        <v>213</v>
      </c>
      <c r="B202" s="62">
        <v>10</v>
      </c>
      <c r="C202" s="26">
        <f t="shared" si="1"/>
        <v>10</v>
      </c>
    </row>
    <row r="203" spans="1:3" s="39" customFormat="1" ht="15" customHeight="1">
      <c r="A203" s="22" t="s">
        <v>196</v>
      </c>
      <c r="B203" s="62">
        <v>10</v>
      </c>
      <c r="C203" s="26">
        <f t="shared" si="1"/>
        <v>10</v>
      </c>
    </row>
    <row r="204" spans="1:3" s="39" customFormat="1" ht="15" customHeight="1">
      <c r="A204" s="22" t="s">
        <v>218</v>
      </c>
      <c r="B204" s="62">
        <v>9</v>
      </c>
      <c r="C204" s="26">
        <f t="shared" si="1"/>
        <v>9</v>
      </c>
    </row>
    <row r="205" spans="1:3" s="39" customFormat="1" ht="15" customHeight="1">
      <c r="A205" s="22" t="s">
        <v>194</v>
      </c>
      <c r="B205" s="62">
        <v>8</v>
      </c>
      <c r="C205" s="26">
        <f t="shared" si="1"/>
        <v>8</v>
      </c>
    </row>
    <row r="206" spans="1:3" s="39" customFormat="1" ht="15" customHeight="1">
      <c r="A206" s="23" t="s">
        <v>16</v>
      </c>
      <c r="B206" s="63">
        <v>8</v>
      </c>
      <c r="C206" s="26">
        <f t="shared" si="1"/>
        <v>8</v>
      </c>
    </row>
    <row r="207" spans="1:3" s="39" customFormat="1" ht="15" customHeight="1">
      <c r="A207" s="22" t="s">
        <v>166</v>
      </c>
      <c r="B207" s="62">
        <v>6</v>
      </c>
      <c r="C207" s="26">
        <f t="shared" si="1"/>
        <v>6</v>
      </c>
    </row>
    <row r="208" spans="1:3" s="39" customFormat="1" ht="15" customHeight="1">
      <c r="A208" s="22" t="s">
        <v>207</v>
      </c>
      <c r="B208" s="62">
        <v>5</v>
      </c>
      <c r="C208" s="26">
        <f t="shared" si="1"/>
        <v>5</v>
      </c>
    </row>
    <row r="209" spans="1:3" s="39" customFormat="1" ht="15" customHeight="1">
      <c r="A209" s="22" t="s">
        <v>165</v>
      </c>
      <c r="B209" s="62">
        <v>4</v>
      </c>
      <c r="C209" s="26">
        <f t="shared" si="1"/>
        <v>4</v>
      </c>
    </row>
    <row r="210" spans="1:3" s="39" customFormat="1" ht="15" customHeight="1">
      <c r="A210" s="22" t="s">
        <v>170</v>
      </c>
      <c r="B210" s="62">
        <v>4</v>
      </c>
      <c r="C210" s="26">
        <f t="shared" si="1"/>
        <v>4</v>
      </c>
    </row>
    <row r="211" spans="1:3" s="39" customFormat="1" ht="15" customHeight="1">
      <c r="A211" s="23" t="s">
        <v>1</v>
      </c>
      <c r="B211" s="63">
        <v>4</v>
      </c>
      <c r="C211" s="26">
        <f t="shared" si="1"/>
        <v>4</v>
      </c>
    </row>
    <row r="212" spans="1:3" s="39" customFormat="1" ht="15" customHeight="1">
      <c r="A212" s="23" t="s">
        <v>79</v>
      </c>
      <c r="B212" s="63">
        <v>3</v>
      </c>
      <c r="C212" s="26">
        <f t="shared" si="1"/>
        <v>3</v>
      </c>
    </row>
    <row r="213" spans="1:3" s="39" customFormat="1" ht="15" customHeight="1">
      <c r="A213" s="22" t="s">
        <v>193</v>
      </c>
      <c r="B213" s="62">
        <v>3</v>
      </c>
      <c r="C213" s="26">
        <f t="shared" si="1"/>
        <v>3</v>
      </c>
    </row>
    <row r="214" spans="1:3" s="39" customFormat="1" ht="15" customHeight="1">
      <c r="A214" s="22" t="s">
        <v>167</v>
      </c>
      <c r="B214" s="62">
        <v>2</v>
      </c>
      <c r="C214" s="26">
        <f t="shared" si="1"/>
        <v>2</v>
      </c>
    </row>
    <row r="215" spans="1:3" s="39" customFormat="1" ht="15" customHeight="1">
      <c r="A215" s="22" t="s">
        <v>225</v>
      </c>
      <c r="B215" s="62">
        <v>2</v>
      </c>
      <c r="C215" s="26">
        <f t="shared" si="1"/>
        <v>2</v>
      </c>
    </row>
    <row r="216" spans="1:3" s="39" customFormat="1" ht="15" customHeight="1">
      <c r="A216" s="22" t="s">
        <v>205</v>
      </c>
      <c r="B216" s="62">
        <v>2</v>
      </c>
      <c r="C216" s="26">
        <f t="shared" si="1"/>
        <v>2</v>
      </c>
    </row>
    <row r="217" spans="1:3" s="39" customFormat="1" ht="15" customHeight="1">
      <c r="A217" s="22" t="s">
        <v>28</v>
      </c>
      <c r="B217" s="62">
        <v>2</v>
      </c>
      <c r="C217" s="26">
        <f t="shared" si="1"/>
        <v>2</v>
      </c>
    </row>
    <row r="218" spans="1:3" s="39" customFormat="1" ht="15" customHeight="1">
      <c r="A218" s="23" t="s">
        <v>43</v>
      </c>
      <c r="B218" s="63">
        <v>2</v>
      </c>
      <c r="C218" s="26">
        <f t="shared" si="1"/>
        <v>2</v>
      </c>
    </row>
    <row r="219" spans="1:3" s="39" customFormat="1" ht="15" customHeight="1">
      <c r="A219" s="22" t="s">
        <v>161</v>
      </c>
      <c r="B219" s="62">
        <v>1</v>
      </c>
      <c r="C219" s="26">
        <f t="shared" si="1"/>
        <v>1</v>
      </c>
    </row>
    <row r="220" spans="1:3" s="39" customFormat="1" ht="15.75" customHeight="1">
      <c r="A220" s="22" t="s">
        <v>162</v>
      </c>
      <c r="B220" s="62">
        <v>1</v>
      </c>
      <c r="C220" s="26">
        <f t="shared" si="1"/>
        <v>1</v>
      </c>
    </row>
    <row r="221" spans="1:3" s="39" customFormat="1" ht="15.75" customHeight="1">
      <c r="A221" s="22" t="s">
        <v>158</v>
      </c>
      <c r="B221" s="62">
        <v>1</v>
      </c>
      <c r="C221" s="26">
        <f t="shared" si="1"/>
        <v>1</v>
      </c>
    </row>
    <row r="222" spans="1:3" s="39" customFormat="1" ht="15" customHeight="1">
      <c r="A222" s="22" t="s">
        <v>266</v>
      </c>
      <c r="B222" s="62">
        <v>1</v>
      </c>
      <c r="C222" s="26">
        <f t="shared" si="1"/>
        <v>1</v>
      </c>
    </row>
    <row r="223" spans="1:3" s="39" customFormat="1" ht="14.25">
      <c r="A223" s="22" t="s">
        <v>226</v>
      </c>
      <c r="B223" s="62">
        <v>0</v>
      </c>
      <c r="C223" s="26">
        <f t="shared" si="1"/>
        <v>0</v>
      </c>
    </row>
    <row r="224" spans="1:3" s="39" customFormat="1" ht="15" customHeight="1">
      <c r="A224" s="22" t="s">
        <v>34</v>
      </c>
      <c r="B224" s="62">
        <v>0</v>
      </c>
      <c r="C224" s="26">
        <f t="shared" si="1"/>
        <v>0</v>
      </c>
    </row>
    <row r="225" spans="1:3" s="39" customFormat="1" ht="14.25">
      <c r="A225" s="22" t="s">
        <v>159</v>
      </c>
      <c r="B225" s="62">
        <v>0</v>
      </c>
      <c r="C225" s="26">
        <f t="shared" si="1"/>
        <v>0</v>
      </c>
    </row>
    <row r="226" spans="1:3" s="39" customFormat="1" ht="14.25">
      <c r="A226" s="22" t="s">
        <v>59</v>
      </c>
      <c r="B226" s="62">
        <v>0</v>
      </c>
      <c r="C226" s="26">
        <f t="shared" si="1"/>
        <v>0</v>
      </c>
    </row>
    <row r="227" spans="1:3" s="39" customFormat="1" ht="14.25">
      <c r="A227" s="22" t="s">
        <v>160</v>
      </c>
      <c r="B227" s="62">
        <v>0</v>
      </c>
      <c r="C227" s="26">
        <f>AVERAGE(B227:B227)</f>
        <v>0</v>
      </c>
    </row>
    <row r="228" spans="1:3" s="39" customFormat="1" ht="14.25">
      <c r="A228" s="22" t="s">
        <v>163</v>
      </c>
      <c r="B228" s="62">
        <v>0</v>
      </c>
      <c r="C228" s="26">
        <f>AVERAGE(B228:B228)</f>
        <v>0</v>
      </c>
    </row>
    <row r="229" spans="1:3" s="39" customFormat="1" ht="15" thickBot="1">
      <c r="A229" s="24" t="s">
        <v>232</v>
      </c>
      <c r="B229" s="65"/>
      <c r="C229" s="26" t="e">
        <f>AVERAGE(B229:B229)</f>
        <v>#DIV/0!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Q37" sqref="Q37"/>
    </sheetView>
  </sheetViews>
  <sheetFormatPr defaultColWidth="9.140625" defaultRowHeight="15"/>
  <cols>
    <col min="1" max="1" width="36.7109375" style="451" customWidth="1"/>
    <col min="2" max="3" width="9.140625" style="290" customWidth="1"/>
    <col min="4" max="4" width="9.28125" style="246" customWidth="1"/>
    <col min="5" max="5" width="8.28125" style="153" customWidth="1"/>
    <col min="6" max="7" width="8.421875" style="153" customWidth="1"/>
    <col min="8" max="8" width="7.8515625" style="153" customWidth="1"/>
    <col min="9" max="9" width="8.421875" style="282" customWidth="1"/>
    <col min="10" max="10" width="9.421875" style="153" bestFit="1" customWidth="1"/>
    <col min="11" max="11" width="9.421875" style="153" customWidth="1"/>
    <col min="12" max="13" width="9.140625" style="1" customWidth="1"/>
    <col min="14" max="14" width="9.140625" style="307" customWidth="1"/>
    <col min="15" max="16384" width="9.140625" style="1" customWidth="1"/>
  </cols>
  <sheetData>
    <row r="1" spans="1:6" ht="15">
      <c r="A1" s="449" t="s">
        <v>80</v>
      </c>
      <c r="B1" s="19"/>
      <c r="C1" s="19"/>
      <c r="D1" s="311"/>
      <c r="E1" s="265"/>
      <c r="F1" s="265"/>
    </row>
    <row r="2" spans="1:6" ht="15">
      <c r="A2" s="450" t="s">
        <v>81</v>
      </c>
      <c r="B2" s="2"/>
      <c r="C2" s="2"/>
      <c r="D2" s="312"/>
      <c r="E2" s="268"/>
      <c r="F2" s="268"/>
    </row>
    <row r="4" spans="9:11" ht="15.75" thickBot="1">
      <c r="I4" s="153"/>
      <c r="J4" s="282"/>
      <c r="K4" s="282"/>
    </row>
    <row r="5" spans="1:15" ht="15.75" thickBot="1">
      <c r="A5" s="452" t="s">
        <v>157</v>
      </c>
      <c r="B5" s="316">
        <v>43770</v>
      </c>
      <c r="C5" s="316">
        <v>43739</v>
      </c>
      <c r="D5" s="316">
        <v>43709</v>
      </c>
      <c r="E5" s="316">
        <v>43678</v>
      </c>
      <c r="F5" s="316">
        <v>43647</v>
      </c>
      <c r="G5" s="316">
        <v>43617</v>
      </c>
      <c r="H5" s="38">
        <v>43586</v>
      </c>
      <c r="I5" s="38">
        <v>43556</v>
      </c>
      <c r="J5" s="38">
        <v>43525</v>
      </c>
      <c r="K5" s="38">
        <v>43497</v>
      </c>
      <c r="L5" s="38">
        <v>43466</v>
      </c>
      <c r="M5" s="38" t="s">
        <v>153</v>
      </c>
      <c r="N5" s="434" t="s">
        <v>83</v>
      </c>
      <c r="O5" s="310" t="s">
        <v>526</v>
      </c>
    </row>
    <row r="6" spans="1:15" ht="15">
      <c r="A6" s="530" t="s">
        <v>222</v>
      </c>
      <c r="B6" s="313">
        <v>18</v>
      </c>
      <c r="C6" s="313">
        <v>23</v>
      </c>
      <c r="D6" s="313">
        <v>31</v>
      </c>
      <c r="E6" s="313">
        <v>25</v>
      </c>
      <c r="F6" s="313">
        <v>24</v>
      </c>
      <c r="G6" s="313">
        <v>24</v>
      </c>
      <c r="H6" s="313">
        <v>30</v>
      </c>
      <c r="I6" s="313">
        <v>32</v>
      </c>
      <c r="J6" s="313">
        <v>26</v>
      </c>
      <c r="K6" s="313">
        <v>23</v>
      </c>
      <c r="L6" s="500">
        <v>31</v>
      </c>
      <c r="M6" s="500">
        <f>SUM(B6:L6)</f>
        <v>287</v>
      </c>
      <c r="N6" s="500">
        <f>AVERAGE(B6:L6)</f>
        <v>26.09090909090909</v>
      </c>
      <c r="O6" s="501">
        <f>M6/$M$38*100</f>
        <v>2.3137697516930023</v>
      </c>
    </row>
    <row r="7" spans="1:15" ht="15">
      <c r="A7" s="530" t="s">
        <v>223</v>
      </c>
      <c r="B7" s="313">
        <v>43</v>
      </c>
      <c r="C7" s="313">
        <v>45</v>
      </c>
      <c r="D7" s="313">
        <v>54</v>
      </c>
      <c r="E7" s="313">
        <v>61</v>
      </c>
      <c r="F7" s="313">
        <v>42</v>
      </c>
      <c r="G7" s="313">
        <v>37</v>
      </c>
      <c r="H7" s="313">
        <v>72</v>
      </c>
      <c r="I7" s="313">
        <v>67</v>
      </c>
      <c r="J7" s="313">
        <v>59</v>
      </c>
      <c r="K7" s="313">
        <v>70</v>
      </c>
      <c r="L7" s="500">
        <v>49</v>
      </c>
      <c r="M7" s="500">
        <f>SUM(B7:L7)</f>
        <v>599</v>
      </c>
      <c r="N7" s="500">
        <f>AVERAGE(B7:L7)</f>
        <v>54.45454545454545</v>
      </c>
      <c r="O7" s="501">
        <f aca="true" t="shared" si="0" ref="O7:O37">M7/$M$38*100</f>
        <v>4.8290873911641405</v>
      </c>
    </row>
    <row r="8" spans="1:15" ht="15">
      <c r="A8" s="530" t="s">
        <v>224</v>
      </c>
      <c r="B8" s="313">
        <v>44</v>
      </c>
      <c r="C8" s="313">
        <v>59</v>
      </c>
      <c r="D8" s="313">
        <v>53</v>
      </c>
      <c r="E8" s="313">
        <v>52</v>
      </c>
      <c r="F8" s="313">
        <v>88</v>
      </c>
      <c r="G8" s="313">
        <v>56</v>
      </c>
      <c r="H8" s="313">
        <v>62</v>
      </c>
      <c r="I8" s="313">
        <v>56</v>
      </c>
      <c r="J8" s="313">
        <v>48</v>
      </c>
      <c r="K8" s="313">
        <v>55</v>
      </c>
      <c r="L8" s="500">
        <v>59</v>
      </c>
      <c r="M8" s="500">
        <f aca="true" t="shared" si="1" ref="M8:M37">SUM(B8:L8)</f>
        <v>632</v>
      </c>
      <c r="N8" s="500">
        <f aca="true" t="shared" si="2" ref="N8:N37">AVERAGE(B8:L8)</f>
        <v>57.45454545454545</v>
      </c>
      <c r="O8" s="501">
        <f t="shared" si="0"/>
        <v>5.09513060303128</v>
      </c>
    </row>
    <row r="9" spans="1:15" ht="15">
      <c r="A9" s="530" t="s">
        <v>190</v>
      </c>
      <c r="B9" s="313">
        <v>24</v>
      </c>
      <c r="C9" s="313">
        <v>44</v>
      </c>
      <c r="D9" s="313">
        <v>30</v>
      </c>
      <c r="E9" s="313">
        <v>35</v>
      </c>
      <c r="F9" s="313">
        <v>21</v>
      </c>
      <c r="G9" s="313">
        <v>38</v>
      </c>
      <c r="H9" s="313">
        <v>38</v>
      </c>
      <c r="I9" s="313">
        <v>48</v>
      </c>
      <c r="J9" s="313">
        <v>38</v>
      </c>
      <c r="K9" s="313">
        <v>33</v>
      </c>
      <c r="L9" s="500">
        <v>45</v>
      </c>
      <c r="M9" s="500">
        <f t="shared" si="1"/>
        <v>394</v>
      </c>
      <c r="N9" s="500">
        <f t="shared" si="2"/>
        <v>35.81818181818182</v>
      </c>
      <c r="O9" s="501">
        <f t="shared" si="0"/>
        <v>3.1763947113834248</v>
      </c>
    </row>
    <row r="10" spans="1:15" ht="15">
      <c r="A10" s="531" t="s">
        <v>191</v>
      </c>
      <c r="B10" s="314">
        <v>29</v>
      </c>
      <c r="C10" s="314">
        <v>31</v>
      </c>
      <c r="D10" s="314">
        <v>33</v>
      </c>
      <c r="E10" s="314">
        <v>37</v>
      </c>
      <c r="F10" s="314">
        <v>37</v>
      </c>
      <c r="G10" s="314">
        <v>29</v>
      </c>
      <c r="H10" s="314">
        <v>46</v>
      </c>
      <c r="I10" s="313">
        <v>55</v>
      </c>
      <c r="J10" s="314">
        <v>45</v>
      </c>
      <c r="K10" s="314">
        <v>47</v>
      </c>
      <c r="L10" s="500">
        <v>55</v>
      </c>
      <c r="M10" s="500">
        <f t="shared" si="1"/>
        <v>444</v>
      </c>
      <c r="N10" s="500">
        <f t="shared" si="2"/>
        <v>40.36363636363637</v>
      </c>
      <c r="O10" s="501">
        <f t="shared" si="0"/>
        <v>3.579490486939697</v>
      </c>
    </row>
    <row r="11" spans="1:15" ht="15">
      <c r="A11" s="530" t="s">
        <v>192</v>
      </c>
      <c r="B11" s="313">
        <v>35</v>
      </c>
      <c r="C11" s="313">
        <v>21</v>
      </c>
      <c r="D11" s="313">
        <v>26</v>
      </c>
      <c r="E11" s="313">
        <v>28</v>
      </c>
      <c r="F11" s="313">
        <v>19</v>
      </c>
      <c r="G11" s="313">
        <v>27</v>
      </c>
      <c r="H11" s="313">
        <v>27</v>
      </c>
      <c r="I11" s="313">
        <v>39</v>
      </c>
      <c r="J11" s="313">
        <v>32</v>
      </c>
      <c r="K11" s="313">
        <v>26</v>
      </c>
      <c r="L11" s="500">
        <v>42</v>
      </c>
      <c r="M11" s="500">
        <f t="shared" si="1"/>
        <v>322</v>
      </c>
      <c r="N11" s="500">
        <f t="shared" si="2"/>
        <v>29.272727272727273</v>
      </c>
      <c r="O11" s="501">
        <f t="shared" si="0"/>
        <v>2.595936794582393</v>
      </c>
    </row>
    <row r="12" spans="1:15" ht="15">
      <c r="A12" s="530" t="s">
        <v>193</v>
      </c>
      <c r="B12" s="313">
        <v>6</v>
      </c>
      <c r="C12" s="313">
        <v>5</v>
      </c>
      <c r="D12" s="313">
        <v>4</v>
      </c>
      <c r="E12" s="313">
        <v>4</v>
      </c>
      <c r="F12" s="313">
        <v>5</v>
      </c>
      <c r="G12" s="313">
        <v>8</v>
      </c>
      <c r="H12" s="313">
        <v>1</v>
      </c>
      <c r="I12" s="313">
        <v>2</v>
      </c>
      <c r="J12" s="313">
        <v>3</v>
      </c>
      <c r="K12" s="313">
        <v>2</v>
      </c>
      <c r="L12" s="500">
        <v>4</v>
      </c>
      <c r="M12" s="500">
        <f t="shared" si="1"/>
        <v>44</v>
      </c>
      <c r="N12" s="500">
        <f t="shared" si="2"/>
        <v>4</v>
      </c>
      <c r="O12" s="501">
        <f t="shared" si="0"/>
        <v>0.3547242824895195</v>
      </c>
    </row>
    <row r="13" spans="1:15" ht="15">
      <c r="A13" s="530" t="s">
        <v>194</v>
      </c>
      <c r="B13" s="313">
        <v>9</v>
      </c>
      <c r="C13" s="313">
        <v>5</v>
      </c>
      <c r="D13" s="313">
        <v>6</v>
      </c>
      <c r="E13" s="313">
        <v>1</v>
      </c>
      <c r="F13" s="313">
        <v>9</v>
      </c>
      <c r="G13" s="313">
        <v>14</v>
      </c>
      <c r="H13" s="313">
        <v>6</v>
      </c>
      <c r="I13" s="313">
        <v>11</v>
      </c>
      <c r="J13" s="313">
        <v>13</v>
      </c>
      <c r="K13" s="313">
        <v>10</v>
      </c>
      <c r="L13" s="500">
        <v>17</v>
      </c>
      <c r="M13" s="500">
        <f t="shared" si="1"/>
        <v>101</v>
      </c>
      <c r="N13" s="500">
        <f t="shared" si="2"/>
        <v>9.181818181818182</v>
      </c>
      <c r="O13" s="501">
        <f t="shared" si="0"/>
        <v>0.8142534666236698</v>
      </c>
    </row>
    <row r="14" spans="1:15" ht="15">
      <c r="A14" s="530" t="s">
        <v>195</v>
      </c>
      <c r="B14" s="313">
        <v>19</v>
      </c>
      <c r="C14" s="313">
        <v>33</v>
      </c>
      <c r="D14" s="313">
        <v>24</v>
      </c>
      <c r="E14" s="313">
        <v>33</v>
      </c>
      <c r="F14" s="313">
        <v>34</v>
      </c>
      <c r="G14" s="313">
        <v>40</v>
      </c>
      <c r="H14" s="313">
        <v>37</v>
      </c>
      <c r="I14" s="313">
        <v>34</v>
      </c>
      <c r="J14" s="313">
        <v>29</v>
      </c>
      <c r="K14" s="313">
        <v>38</v>
      </c>
      <c r="L14" s="500">
        <v>26</v>
      </c>
      <c r="M14" s="500">
        <f t="shared" si="1"/>
        <v>347</v>
      </c>
      <c r="N14" s="500">
        <f t="shared" si="2"/>
        <v>31.545454545454547</v>
      </c>
      <c r="O14" s="501">
        <f t="shared" si="0"/>
        <v>2.797484682360529</v>
      </c>
    </row>
    <row r="15" spans="1:15" ht="15">
      <c r="A15" s="530" t="s">
        <v>196</v>
      </c>
      <c r="B15" s="313">
        <v>20</v>
      </c>
      <c r="C15" s="313">
        <v>12</v>
      </c>
      <c r="D15" s="313">
        <v>10</v>
      </c>
      <c r="E15" s="313">
        <v>15</v>
      </c>
      <c r="F15" s="313">
        <v>9</v>
      </c>
      <c r="G15" s="313">
        <v>6</v>
      </c>
      <c r="H15" s="313">
        <v>16</v>
      </c>
      <c r="I15" s="313">
        <v>12</v>
      </c>
      <c r="J15" s="313">
        <v>17</v>
      </c>
      <c r="K15" s="313">
        <v>14</v>
      </c>
      <c r="L15" s="500">
        <v>15</v>
      </c>
      <c r="M15" s="500">
        <f t="shared" si="1"/>
        <v>146</v>
      </c>
      <c r="N15" s="500">
        <f t="shared" si="2"/>
        <v>13.272727272727273</v>
      </c>
      <c r="O15" s="501">
        <f t="shared" si="0"/>
        <v>1.1770396646243149</v>
      </c>
    </row>
    <row r="16" spans="1:15" ht="15">
      <c r="A16" s="530" t="s">
        <v>197</v>
      </c>
      <c r="B16" s="313">
        <v>38</v>
      </c>
      <c r="C16" s="313">
        <v>74</v>
      </c>
      <c r="D16" s="313">
        <v>58</v>
      </c>
      <c r="E16" s="313">
        <v>76</v>
      </c>
      <c r="F16" s="313">
        <v>44</v>
      </c>
      <c r="G16" s="313">
        <v>64</v>
      </c>
      <c r="H16" s="313">
        <v>50</v>
      </c>
      <c r="I16" s="313">
        <v>71</v>
      </c>
      <c r="J16" s="313">
        <v>43</v>
      </c>
      <c r="K16" s="313">
        <v>62</v>
      </c>
      <c r="L16" s="500">
        <v>70</v>
      </c>
      <c r="M16" s="500">
        <f t="shared" si="1"/>
        <v>650</v>
      </c>
      <c r="N16" s="500">
        <f t="shared" si="2"/>
        <v>59.09090909090909</v>
      </c>
      <c r="O16" s="501">
        <f t="shared" si="0"/>
        <v>5.240245082231538</v>
      </c>
    </row>
    <row r="17" spans="1:15" ht="15">
      <c r="A17" s="530" t="s">
        <v>198</v>
      </c>
      <c r="B17" s="313">
        <v>11</v>
      </c>
      <c r="C17" s="313">
        <v>11</v>
      </c>
      <c r="D17" s="313">
        <v>13</v>
      </c>
      <c r="E17" s="313">
        <v>12</v>
      </c>
      <c r="F17" s="313">
        <v>12</v>
      </c>
      <c r="G17" s="313">
        <v>23</v>
      </c>
      <c r="H17" s="313">
        <v>25</v>
      </c>
      <c r="I17" s="313">
        <v>18</v>
      </c>
      <c r="J17" s="313">
        <v>15</v>
      </c>
      <c r="K17" s="313">
        <v>22</v>
      </c>
      <c r="L17" s="500">
        <v>32</v>
      </c>
      <c r="M17" s="500">
        <f t="shared" si="1"/>
        <v>194</v>
      </c>
      <c r="N17" s="500">
        <f t="shared" si="2"/>
        <v>17.636363636363637</v>
      </c>
      <c r="O17" s="501">
        <f t="shared" si="0"/>
        <v>1.564011609158336</v>
      </c>
    </row>
    <row r="18" spans="1:15" ht="15">
      <c r="A18" s="530" t="s">
        <v>199</v>
      </c>
      <c r="B18" s="313">
        <v>48</v>
      </c>
      <c r="C18" s="313">
        <v>53</v>
      </c>
      <c r="D18" s="313">
        <v>59</v>
      </c>
      <c r="E18" s="313">
        <v>61</v>
      </c>
      <c r="F18" s="313">
        <v>51</v>
      </c>
      <c r="G18" s="313">
        <v>46</v>
      </c>
      <c r="H18" s="313">
        <v>86</v>
      </c>
      <c r="I18" s="313">
        <v>93</v>
      </c>
      <c r="J18" s="313">
        <v>60</v>
      </c>
      <c r="K18" s="313">
        <v>83</v>
      </c>
      <c r="L18" s="500">
        <v>75</v>
      </c>
      <c r="M18" s="500">
        <f t="shared" si="1"/>
        <v>715</v>
      </c>
      <c r="N18" s="500">
        <f t="shared" si="2"/>
        <v>65</v>
      </c>
      <c r="O18" s="501">
        <f t="shared" si="0"/>
        <v>5.764269590454692</v>
      </c>
    </row>
    <row r="19" spans="1:15" ht="15">
      <c r="A19" s="530" t="s">
        <v>200</v>
      </c>
      <c r="B19" s="313">
        <v>17</v>
      </c>
      <c r="C19" s="313">
        <v>15</v>
      </c>
      <c r="D19" s="313">
        <v>16</v>
      </c>
      <c r="E19" s="313">
        <v>12</v>
      </c>
      <c r="F19" s="313">
        <v>18</v>
      </c>
      <c r="G19" s="313">
        <v>15</v>
      </c>
      <c r="H19" s="313">
        <v>18</v>
      </c>
      <c r="I19" s="313">
        <v>16</v>
      </c>
      <c r="J19" s="313">
        <v>16</v>
      </c>
      <c r="K19" s="313">
        <v>19</v>
      </c>
      <c r="L19" s="500">
        <v>24</v>
      </c>
      <c r="M19" s="500">
        <f t="shared" si="1"/>
        <v>186</v>
      </c>
      <c r="N19" s="500">
        <f t="shared" si="2"/>
        <v>16.90909090909091</v>
      </c>
      <c r="O19" s="501">
        <f t="shared" si="0"/>
        <v>1.4995162850693324</v>
      </c>
    </row>
    <row r="20" spans="1:15" ht="15">
      <c r="A20" s="530" t="s">
        <v>201</v>
      </c>
      <c r="B20" s="313">
        <v>21</v>
      </c>
      <c r="C20" s="313">
        <v>29</v>
      </c>
      <c r="D20" s="313">
        <v>33</v>
      </c>
      <c r="E20" s="313">
        <v>20</v>
      </c>
      <c r="F20" s="313">
        <v>22</v>
      </c>
      <c r="G20" s="313">
        <v>21</v>
      </c>
      <c r="H20" s="313">
        <v>19</v>
      </c>
      <c r="I20" s="313">
        <v>38</v>
      </c>
      <c r="J20" s="313">
        <v>23</v>
      </c>
      <c r="K20" s="313">
        <v>25</v>
      </c>
      <c r="L20" s="500">
        <v>35</v>
      </c>
      <c r="M20" s="500">
        <f t="shared" si="1"/>
        <v>286</v>
      </c>
      <c r="N20" s="500">
        <f t="shared" si="2"/>
        <v>26</v>
      </c>
      <c r="O20" s="501">
        <f t="shared" si="0"/>
        <v>2.3057078361818766</v>
      </c>
    </row>
    <row r="21" spans="1:15" ht="15">
      <c r="A21" s="530" t="s">
        <v>202</v>
      </c>
      <c r="B21" s="313">
        <v>51</v>
      </c>
      <c r="C21" s="313">
        <v>60</v>
      </c>
      <c r="D21" s="313">
        <v>44</v>
      </c>
      <c r="E21" s="313">
        <v>64</v>
      </c>
      <c r="F21" s="313">
        <v>37</v>
      </c>
      <c r="G21" s="313">
        <v>48</v>
      </c>
      <c r="H21" s="313">
        <v>43</v>
      </c>
      <c r="I21" s="313">
        <v>49</v>
      </c>
      <c r="J21" s="313">
        <v>43</v>
      </c>
      <c r="K21" s="313">
        <v>63</v>
      </c>
      <c r="L21" s="500">
        <v>55</v>
      </c>
      <c r="M21" s="500">
        <f t="shared" si="1"/>
        <v>557</v>
      </c>
      <c r="N21" s="500">
        <f t="shared" si="2"/>
        <v>50.63636363636363</v>
      </c>
      <c r="O21" s="501">
        <f t="shared" si="0"/>
        <v>4.490486939696872</v>
      </c>
    </row>
    <row r="22" spans="1:15" ht="15">
      <c r="A22" s="530" t="s">
        <v>203</v>
      </c>
      <c r="B22" s="313">
        <v>25</v>
      </c>
      <c r="C22" s="313">
        <v>26</v>
      </c>
      <c r="D22" s="313">
        <v>21</v>
      </c>
      <c r="E22" s="313">
        <v>35</v>
      </c>
      <c r="F22" s="313">
        <v>36</v>
      </c>
      <c r="G22" s="313">
        <v>38</v>
      </c>
      <c r="H22" s="313">
        <v>42</v>
      </c>
      <c r="I22" s="313">
        <v>34</v>
      </c>
      <c r="J22" s="313">
        <v>30</v>
      </c>
      <c r="K22" s="313">
        <v>34</v>
      </c>
      <c r="L22" s="500">
        <v>36</v>
      </c>
      <c r="M22" s="500">
        <f t="shared" si="1"/>
        <v>357</v>
      </c>
      <c r="N22" s="500">
        <f t="shared" si="2"/>
        <v>32.45454545454545</v>
      </c>
      <c r="O22" s="501">
        <f t="shared" si="0"/>
        <v>2.8781038374717833</v>
      </c>
    </row>
    <row r="23" spans="1:15" ht="15">
      <c r="A23" s="530" t="s">
        <v>204</v>
      </c>
      <c r="B23" s="313">
        <v>31</v>
      </c>
      <c r="C23" s="313">
        <v>43</v>
      </c>
      <c r="D23" s="313">
        <v>36</v>
      </c>
      <c r="E23" s="313">
        <v>53</v>
      </c>
      <c r="F23" s="313">
        <v>33</v>
      </c>
      <c r="G23" s="313">
        <v>43</v>
      </c>
      <c r="H23" s="313">
        <v>50</v>
      </c>
      <c r="I23" s="313">
        <v>67</v>
      </c>
      <c r="J23" s="313">
        <v>65</v>
      </c>
      <c r="K23" s="313">
        <v>55</v>
      </c>
      <c r="L23" s="500">
        <v>51</v>
      </c>
      <c r="M23" s="500">
        <f t="shared" si="1"/>
        <v>527</v>
      </c>
      <c r="N23" s="500">
        <f t="shared" si="2"/>
        <v>47.90909090909091</v>
      </c>
      <c r="O23" s="501">
        <f t="shared" si="0"/>
        <v>4.248629474363109</v>
      </c>
    </row>
    <row r="24" spans="1:15" ht="15">
      <c r="A24" s="530" t="s">
        <v>205</v>
      </c>
      <c r="B24" s="313">
        <v>2</v>
      </c>
      <c r="C24" s="313">
        <v>10</v>
      </c>
      <c r="D24" s="313">
        <v>4</v>
      </c>
      <c r="E24" s="313">
        <v>10</v>
      </c>
      <c r="F24" s="313">
        <v>6</v>
      </c>
      <c r="G24" s="313">
        <v>9</v>
      </c>
      <c r="H24" s="313">
        <v>4</v>
      </c>
      <c r="I24" s="313">
        <v>11</v>
      </c>
      <c r="J24" s="313">
        <v>3</v>
      </c>
      <c r="K24" s="313">
        <v>10</v>
      </c>
      <c r="L24" s="500">
        <v>6</v>
      </c>
      <c r="M24" s="500">
        <f t="shared" si="1"/>
        <v>75</v>
      </c>
      <c r="N24" s="500">
        <f t="shared" si="2"/>
        <v>6.818181818181818</v>
      </c>
      <c r="O24" s="501">
        <f t="shared" si="0"/>
        <v>0.6046436633344082</v>
      </c>
    </row>
    <row r="25" spans="1:15" ht="15">
      <c r="A25" s="530" t="s">
        <v>206</v>
      </c>
      <c r="B25" s="313">
        <v>33</v>
      </c>
      <c r="C25" s="313">
        <v>33</v>
      </c>
      <c r="D25" s="313">
        <v>40</v>
      </c>
      <c r="E25" s="313">
        <v>42</v>
      </c>
      <c r="F25" s="313">
        <v>52</v>
      </c>
      <c r="G25" s="313">
        <v>39</v>
      </c>
      <c r="H25" s="313">
        <v>67</v>
      </c>
      <c r="I25" s="313">
        <v>55</v>
      </c>
      <c r="J25" s="313">
        <v>68</v>
      </c>
      <c r="K25" s="313">
        <v>60</v>
      </c>
      <c r="L25" s="500">
        <v>62</v>
      </c>
      <c r="M25" s="500">
        <f t="shared" si="1"/>
        <v>551</v>
      </c>
      <c r="N25" s="500">
        <f t="shared" si="2"/>
        <v>50.09090909090909</v>
      </c>
      <c r="O25" s="501">
        <f t="shared" si="0"/>
        <v>4.44211544663012</v>
      </c>
    </row>
    <row r="26" spans="1:15" ht="15">
      <c r="A26" s="530" t="s">
        <v>207</v>
      </c>
      <c r="B26" s="313">
        <v>5</v>
      </c>
      <c r="C26" s="313">
        <v>7</v>
      </c>
      <c r="D26" s="313">
        <v>6</v>
      </c>
      <c r="E26" s="313">
        <v>6</v>
      </c>
      <c r="F26" s="313">
        <v>4</v>
      </c>
      <c r="G26" s="313">
        <v>5</v>
      </c>
      <c r="H26" s="313">
        <v>7</v>
      </c>
      <c r="I26" s="313">
        <v>12</v>
      </c>
      <c r="J26" s="313">
        <v>6</v>
      </c>
      <c r="K26" s="313">
        <v>8</v>
      </c>
      <c r="L26" s="500">
        <v>10</v>
      </c>
      <c r="M26" s="500">
        <f t="shared" si="1"/>
        <v>76</v>
      </c>
      <c r="N26" s="500">
        <f t="shared" si="2"/>
        <v>6.909090909090909</v>
      </c>
      <c r="O26" s="501">
        <f t="shared" si="0"/>
        <v>0.6127055788455337</v>
      </c>
    </row>
    <row r="27" spans="1:15" ht="15">
      <c r="A27" s="530" t="s">
        <v>208</v>
      </c>
      <c r="B27" s="313">
        <v>38</v>
      </c>
      <c r="C27" s="313">
        <v>53</v>
      </c>
      <c r="D27" s="313">
        <v>50</v>
      </c>
      <c r="E27" s="313">
        <v>64</v>
      </c>
      <c r="F27" s="313">
        <v>41</v>
      </c>
      <c r="G27" s="313">
        <v>35</v>
      </c>
      <c r="H27" s="313">
        <v>48</v>
      </c>
      <c r="I27" s="313">
        <v>45</v>
      </c>
      <c r="J27" s="313">
        <v>53</v>
      </c>
      <c r="K27" s="313">
        <v>65</v>
      </c>
      <c r="L27" s="500">
        <v>50</v>
      </c>
      <c r="M27" s="500">
        <f t="shared" si="1"/>
        <v>542</v>
      </c>
      <c r="N27" s="500">
        <f t="shared" si="2"/>
        <v>49.27272727272727</v>
      </c>
      <c r="O27" s="501">
        <f t="shared" si="0"/>
        <v>4.36955820702999</v>
      </c>
    </row>
    <row r="28" spans="1:15" ht="15">
      <c r="A28" s="530" t="s">
        <v>209</v>
      </c>
      <c r="B28" s="313">
        <v>27</v>
      </c>
      <c r="C28" s="313">
        <v>55</v>
      </c>
      <c r="D28" s="313">
        <v>41</v>
      </c>
      <c r="E28" s="313">
        <v>55</v>
      </c>
      <c r="F28" s="313">
        <v>46</v>
      </c>
      <c r="G28" s="313">
        <v>39</v>
      </c>
      <c r="H28" s="313">
        <v>69</v>
      </c>
      <c r="I28" s="313">
        <v>60</v>
      </c>
      <c r="J28" s="313">
        <v>46</v>
      </c>
      <c r="K28" s="313">
        <v>51</v>
      </c>
      <c r="L28" s="500">
        <v>57</v>
      </c>
      <c r="M28" s="500">
        <f t="shared" si="1"/>
        <v>546</v>
      </c>
      <c r="N28" s="500">
        <f t="shared" si="2"/>
        <v>49.63636363636363</v>
      </c>
      <c r="O28" s="501">
        <f t="shared" si="0"/>
        <v>4.401805869074492</v>
      </c>
    </row>
    <row r="29" spans="1:15" ht="15">
      <c r="A29" s="530" t="s">
        <v>210</v>
      </c>
      <c r="B29" s="313">
        <v>49</v>
      </c>
      <c r="C29" s="313">
        <v>49</v>
      </c>
      <c r="D29" s="313">
        <v>68</v>
      </c>
      <c r="E29" s="313">
        <v>46</v>
      </c>
      <c r="F29" s="313">
        <v>60</v>
      </c>
      <c r="G29" s="313">
        <v>51</v>
      </c>
      <c r="H29" s="313">
        <v>59</v>
      </c>
      <c r="I29" s="313">
        <v>70</v>
      </c>
      <c r="J29" s="313">
        <v>72</v>
      </c>
      <c r="K29" s="313">
        <v>80</v>
      </c>
      <c r="L29" s="500">
        <v>48</v>
      </c>
      <c r="M29" s="500">
        <f t="shared" si="1"/>
        <v>652</v>
      </c>
      <c r="N29" s="500">
        <f t="shared" si="2"/>
        <v>59.27272727272727</v>
      </c>
      <c r="O29" s="501">
        <f t="shared" si="0"/>
        <v>5.256368913253789</v>
      </c>
    </row>
    <row r="30" spans="1:15" ht="15">
      <c r="A30" s="530" t="s">
        <v>211</v>
      </c>
      <c r="B30" s="313">
        <v>55</v>
      </c>
      <c r="C30" s="313">
        <v>61</v>
      </c>
      <c r="D30" s="313">
        <v>65</v>
      </c>
      <c r="E30" s="313">
        <v>61</v>
      </c>
      <c r="F30" s="313">
        <v>46</v>
      </c>
      <c r="G30" s="313">
        <v>52</v>
      </c>
      <c r="H30" s="313">
        <v>61</v>
      </c>
      <c r="I30" s="313">
        <v>61</v>
      </c>
      <c r="J30" s="313">
        <v>60</v>
      </c>
      <c r="K30" s="313">
        <v>48</v>
      </c>
      <c r="L30" s="500">
        <v>49</v>
      </c>
      <c r="M30" s="500">
        <f t="shared" si="1"/>
        <v>619</v>
      </c>
      <c r="N30" s="500">
        <f t="shared" si="2"/>
        <v>56.27272727272727</v>
      </c>
      <c r="O30" s="501">
        <f t="shared" si="0"/>
        <v>4.9903257013866495</v>
      </c>
    </row>
    <row r="31" spans="1:15" ht="15">
      <c r="A31" s="530" t="s">
        <v>212</v>
      </c>
      <c r="B31" s="313">
        <v>20</v>
      </c>
      <c r="C31" s="313">
        <v>29</v>
      </c>
      <c r="D31" s="313">
        <v>22</v>
      </c>
      <c r="E31" s="313">
        <v>24</v>
      </c>
      <c r="F31" s="313">
        <v>15</v>
      </c>
      <c r="G31" s="313">
        <v>25</v>
      </c>
      <c r="H31" s="313">
        <v>18</v>
      </c>
      <c r="I31" s="313">
        <v>31</v>
      </c>
      <c r="J31" s="313">
        <v>25</v>
      </c>
      <c r="K31" s="313">
        <v>29</v>
      </c>
      <c r="L31" s="500">
        <v>23</v>
      </c>
      <c r="M31" s="500">
        <f t="shared" si="1"/>
        <v>261</v>
      </c>
      <c r="N31" s="500">
        <f t="shared" si="2"/>
        <v>23.727272727272727</v>
      </c>
      <c r="O31" s="501">
        <f t="shared" si="0"/>
        <v>2.104159948403741</v>
      </c>
    </row>
    <row r="32" spans="1:15" ht="15">
      <c r="A32" s="530" t="s">
        <v>213</v>
      </c>
      <c r="B32" s="313">
        <v>15</v>
      </c>
      <c r="C32" s="313">
        <v>10</v>
      </c>
      <c r="D32" s="313">
        <v>19</v>
      </c>
      <c r="E32" s="313">
        <v>16</v>
      </c>
      <c r="F32" s="313">
        <v>18</v>
      </c>
      <c r="G32" s="313">
        <v>16</v>
      </c>
      <c r="H32" s="313">
        <v>12</v>
      </c>
      <c r="I32" s="313">
        <v>23</v>
      </c>
      <c r="J32" s="313">
        <v>13</v>
      </c>
      <c r="K32" s="313">
        <v>15</v>
      </c>
      <c r="L32" s="500">
        <v>16</v>
      </c>
      <c r="M32" s="500">
        <f t="shared" si="1"/>
        <v>173</v>
      </c>
      <c r="N32" s="500">
        <f t="shared" si="2"/>
        <v>15.727272727272727</v>
      </c>
      <c r="O32" s="501">
        <f t="shared" si="0"/>
        <v>1.3947113834247018</v>
      </c>
    </row>
    <row r="33" spans="1:15" ht="15">
      <c r="A33" s="530" t="s">
        <v>214</v>
      </c>
      <c r="B33" s="313">
        <v>14</v>
      </c>
      <c r="C33" s="313">
        <v>14</v>
      </c>
      <c r="D33" s="313">
        <v>8</v>
      </c>
      <c r="E33" s="313">
        <v>21</v>
      </c>
      <c r="F33" s="313">
        <v>9</v>
      </c>
      <c r="G33" s="313">
        <v>19</v>
      </c>
      <c r="H33" s="313">
        <v>34</v>
      </c>
      <c r="I33" s="313">
        <v>15</v>
      </c>
      <c r="J33" s="313">
        <v>15</v>
      </c>
      <c r="K33" s="313">
        <v>12</v>
      </c>
      <c r="L33" s="500">
        <v>18</v>
      </c>
      <c r="M33" s="500">
        <f t="shared" si="1"/>
        <v>179</v>
      </c>
      <c r="N33" s="500">
        <f t="shared" si="2"/>
        <v>16.272727272727273</v>
      </c>
      <c r="O33" s="501">
        <f t="shared" si="0"/>
        <v>1.4430828764914543</v>
      </c>
    </row>
    <row r="34" spans="1:15" ht="15">
      <c r="A34" s="530" t="s">
        <v>215</v>
      </c>
      <c r="B34" s="313">
        <v>85</v>
      </c>
      <c r="C34" s="313">
        <v>81</v>
      </c>
      <c r="D34" s="313">
        <v>70</v>
      </c>
      <c r="E34" s="313">
        <v>75</v>
      </c>
      <c r="F34" s="313">
        <v>52</v>
      </c>
      <c r="G34" s="313">
        <v>50</v>
      </c>
      <c r="H34" s="313">
        <v>71</v>
      </c>
      <c r="I34" s="313">
        <v>76</v>
      </c>
      <c r="J34" s="313">
        <v>60</v>
      </c>
      <c r="K34" s="313">
        <v>85</v>
      </c>
      <c r="L34" s="500">
        <v>59</v>
      </c>
      <c r="M34" s="500">
        <f t="shared" si="1"/>
        <v>764</v>
      </c>
      <c r="N34" s="500">
        <f t="shared" si="2"/>
        <v>69.45454545454545</v>
      </c>
      <c r="O34" s="501">
        <f t="shared" si="0"/>
        <v>6.159303450499839</v>
      </c>
    </row>
    <row r="35" spans="1:15" ht="15">
      <c r="A35" s="530" t="s">
        <v>216</v>
      </c>
      <c r="B35" s="313">
        <v>22</v>
      </c>
      <c r="C35" s="313">
        <v>20</v>
      </c>
      <c r="D35" s="313">
        <v>25</v>
      </c>
      <c r="E35" s="313">
        <v>25</v>
      </c>
      <c r="F35" s="313">
        <v>21</v>
      </c>
      <c r="G35" s="313">
        <v>19</v>
      </c>
      <c r="H35" s="313">
        <v>32</v>
      </c>
      <c r="I35" s="313">
        <v>49</v>
      </c>
      <c r="J35" s="313">
        <v>86</v>
      </c>
      <c r="K35" s="313">
        <v>48</v>
      </c>
      <c r="L35" s="500">
        <v>43</v>
      </c>
      <c r="M35" s="500">
        <f t="shared" si="1"/>
        <v>390</v>
      </c>
      <c r="N35" s="500">
        <f t="shared" si="2"/>
        <v>35.45454545454545</v>
      </c>
      <c r="O35" s="501">
        <f t="shared" si="0"/>
        <v>3.144147049338923</v>
      </c>
    </row>
    <row r="36" spans="1:15" ht="15">
      <c r="A36" s="530" t="s">
        <v>217</v>
      </c>
      <c r="B36" s="313">
        <v>40</v>
      </c>
      <c r="C36" s="313">
        <v>47</v>
      </c>
      <c r="D36" s="313">
        <v>57</v>
      </c>
      <c r="E36" s="313">
        <v>55</v>
      </c>
      <c r="F36" s="313">
        <v>41</v>
      </c>
      <c r="G36" s="313">
        <v>35</v>
      </c>
      <c r="H36" s="313">
        <v>39</v>
      </c>
      <c r="I36" s="313">
        <v>43</v>
      </c>
      <c r="J36" s="313">
        <v>39</v>
      </c>
      <c r="K36" s="313">
        <v>43</v>
      </c>
      <c r="L36" s="500">
        <v>58</v>
      </c>
      <c r="M36" s="500">
        <f t="shared" si="1"/>
        <v>497</v>
      </c>
      <c r="N36" s="500">
        <f t="shared" si="2"/>
        <v>45.18181818181818</v>
      </c>
      <c r="O36" s="501">
        <f t="shared" si="0"/>
        <v>4.006772009029345</v>
      </c>
    </row>
    <row r="37" spans="1:15" ht="15.75" thickBot="1">
      <c r="A37" s="532" t="s">
        <v>218</v>
      </c>
      <c r="B37" s="317">
        <v>24</v>
      </c>
      <c r="C37" s="317">
        <v>30</v>
      </c>
      <c r="D37" s="313">
        <v>20</v>
      </c>
      <c r="E37" s="313">
        <v>17</v>
      </c>
      <c r="F37" s="313">
        <v>20</v>
      </c>
      <c r="G37" s="313">
        <v>31</v>
      </c>
      <c r="H37" s="313">
        <v>38</v>
      </c>
      <c r="I37" s="313">
        <v>39</v>
      </c>
      <c r="J37" s="313">
        <v>25</v>
      </c>
      <c r="K37" s="313">
        <v>24</v>
      </c>
      <c r="L37" s="500">
        <v>23</v>
      </c>
      <c r="M37" s="500">
        <f t="shared" si="1"/>
        <v>291</v>
      </c>
      <c r="N37" s="500">
        <f t="shared" si="2"/>
        <v>26.454545454545453</v>
      </c>
      <c r="O37" s="501">
        <f t="shared" si="0"/>
        <v>2.346017413737504</v>
      </c>
    </row>
    <row r="38" spans="1:15" ht="15.75" thickBot="1">
      <c r="A38" s="452" t="s">
        <v>153</v>
      </c>
      <c r="B38" s="20">
        <f>SUM(B6:B37)</f>
        <v>918</v>
      </c>
      <c r="C38" s="20">
        <f>SUM(C6:C37)</f>
        <v>1088</v>
      </c>
      <c r="D38" s="244">
        <f>SUM(D6:D37)</f>
        <v>1046</v>
      </c>
      <c r="E38" s="244">
        <f aca="true" t="shared" si="3" ref="E38:N38">SUM(E6:E37)</f>
        <v>1141</v>
      </c>
      <c r="F38" s="244">
        <f t="shared" si="3"/>
        <v>972</v>
      </c>
      <c r="G38" s="244">
        <f t="shared" si="3"/>
        <v>1002</v>
      </c>
      <c r="H38" s="244">
        <f t="shared" si="3"/>
        <v>1227</v>
      </c>
      <c r="I38" s="244">
        <f t="shared" si="3"/>
        <v>1332</v>
      </c>
      <c r="J38" s="244">
        <f t="shared" si="3"/>
        <v>1176</v>
      </c>
      <c r="K38" s="244">
        <f t="shared" si="3"/>
        <v>1259</v>
      </c>
      <c r="L38" s="244">
        <f t="shared" si="3"/>
        <v>1243</v>
      </c>
      <c r="M38" s="37">
        <f>SUM(M6:M37)</f>
        <v>12404</v>
      </c>
      <c r="N38" s="431">
        <f t="shared" si="3"/>
        <v>1127.6363636363637</v>
      </c>
      <c r="O38" s="310">
        <f>(M38/M38)*100</f>
        <v>100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FF"/>
  </sheetPr>
  <dimension ref="A1:N22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1.7109375" style="0" customWidth="1"/>
    <col min="2" max="2" width="9.140625" style="290" customWidth="1"/>
    <col min="13" max="13" width="9.140625" style="290" customWidth="1"/>
    <col min="15" max="15" width="9.421875" style="0" bestFit="1" customWidth="1"/>
  </cols>
  <sheetData>
    <row r="1" s="290" customFormat="1" ht="15">
      <c r="A1" s="67" t="s">
        <v>80</v>
      </c>
    </row>
    <row r="2" s="290" customFormat="1" ht="15">
      <c r="A2" s="67" t="s">
        <v>81</v>
      </c>
    </row>
    <row r="3" s="290" customFormat="1" ht="15">
      <c r="A3" s="67"/>
    </row>
    <row r="4" ht="15">
      <c r="A4" s="67" t="s">
        <v>532</v>
      </c>
    </row>
    <row r="5" ht="15.75" thickBot="1"/>
    <row r="6" spans="1:14" ht="15.75" thickBot="1">
      <c r="A6" s="452" t="s">
        <v>157</v>
      </c>
      <c r="B6" s="316">
        <v>43770</v>
      </c>
      <c r="C6" s="316">
        <v>43739</v>
      </c>
      <c r="D6" s="316">
        <v>43709</v>
      </c>
      <c r="E6" s="316">
        <v>43678</v>
      </c>
      <c r="F6" s="316">
        <v>43647</v>
      </c>
      <c r="G6" s="316">
        <v>43617</v>
      </c>
      <c r="H6" s="38">
        <v>43586</v>
      </c>
      <c r="I6" s="38">
        <v>43556</v>
      </c>
      <c r="J6" s="38">
        <v>43525</v>
      </c>
      <c r="K6" s="38">
        <v>43497</v>
      </c>
      <c r="L6" s="38">
        <v>43466</v>
      </c>
      <c r="M6" s="533" t="s">
        <v>153</v>
      </c>
      <c r="N6" s="108" t="s">
        <v>83</v>
      </c>
    </row>
    <row r="7" spans="1:14" ht="15">
      <c r="A7" s="473" t="s">
        <v>215</v>
      </c>
      <c r="B7" s="415">
        <v>85</v>
      </c>
      <c r="C7" s="415">
        <v>81</v>
      </c>
      <c r="D7" s="415">
        <v>70</v>
      </c>
      <c r="E7" s="415">
        <v>75</v>
      </c>
      <c r="F7" s="415">
        <v>52</v>
      </c>
      <c r="G7" s="471">
        <v>50</v>
      </c>
      <c r="H7" s="415">
        <v>71</v>
      </c>
      <c r="I7" s="415">
        <v>76</v>
      </c>
      <c r="J7" s="415">
        <v>60</v>
      </c>
      <c r="K7" s="415">
        <v>85</v>
      </c>
      <c r="L7" s="472">
        <v>59</v>
      </c>
      <c r="M7" s="470">
        <f>SUM(B7:L7)</f>
        <v>764</v>
      </c>
      <c r="N7" s="470">
        <f>AVERAGE(B7:L7)</f>
        <v>69.45454545454545</v>
      </c>
    </row>
    <row r="8" spans="1:14" ht="15">
      <c r="A8" s="453" t="s">
        <v>199</v>
      </c>
      <c r="B8" s="269">
        <v>48</v>
      </c>
      <c r="C8" s="269">
        <v>53</v>
      </c>
      <c r="D8" s="269">
        <v>59</v>
      </c>
      <c r="E8" s="269">
        <v>61</v>
      </c>
      <c r="F8" s="269">
        <v>51</v>
      </c>
      <c r="G8" s="313">
        <v>46</v>
      </c>
      <c r="H8" s="269">
        <v>86</v>
      </c>
      <c r="I8" s="269">
        <v>93</v>
      </c>
      <c r="J8" s="269">
        <v>60</v>
      </c>
      <c r="K8" s="269">
        <v>83</v>
      </c>
      <c r="L8" s="270">
        <v>75</v>
      </c>
      <c r="M8" s="271">
        <f>SUM(B8:L8)</f>
        <v>715</v>
      </c>
      <c r="N8" s="271">
        <f>AVERAGE(B8:L8)</f>
        <v>65</v>
      </c>
    </row>
    <row r="9" spans="1:14" ht="15">
      <c r="A9" s="453" t="s">
        <v>210</v>
      </c>
      <c r="B9" s="269">
        <v>49</v>
      </c>
      <c r="C9" s="269">
        <v>49</v>
      </c>
      <c r="D9" s="269">
        <v>68</v>
      </c>
      <c r="E9" s="269">
        <v>46</v>
      </c>
      <c r="F9" s="269">
        <v>60</v>
      </c>
      <c r="G9" s="313">
        <v>51</v>
      </c>
      <c r="H9" s="269">
        <v>59</v>
      </c>
      <c r="I9" s="269">
        <v>70</v>
      </c>
      <c r="J9" s="269">
        <v>72</v>
      </c>
      <c r="K9" s="269">
        <v>80</v>
      </c>
      <c r="L9" s="270">
        <v>48</v>
      </c>
      <c r="M9" s="271">
        <f aca="true" t="shared" si="0" ref="M9:M16">SUM(B9:L9)</f>
        <v>652</v>
      </c>
      <c r="N9" s="271">
        <f aca="true" t="shared" si="1" ref="N9:N16">AVERAGE(B9:L9)</f>
        <v>59.27272727272727</v>
      </c>
    </row>
    <row r="10" spans="1:14" ht="15">
      <c r="A10" s="453" t="s">
        <v>197</v>
      </c>
      <c r="B10" s="269">
        <v>38</v>
      </c>
      <c r="C10" s="269">
        <v>74</v>
      </c>
      <c r="D10" s="269">
        <v>58</v>
      </c>
      <c r="E10" s="269">
        <v>76</v>
      </c>
      <c r="F10" s="269">
        <v>44</v>
      </c>
      <c r="G10" s="313">
        <v>64</v>
      </c>
      <c r="H10" s="269">
        <v>50</v>
      </c>
      <c r="I10" s="269">
        <v>71</v>
      </c>
      <c r="J10" s="269">
        <v>43</v>
      </c>
      <c r="K10" s="269">
        <v>62</v>
      </c>
      <c r="L10" s="270">
        <v>70</v>
      </c>
      <c r="M10" s="271">
        <f t="shared" si="0"/>
        <v>650</v>
      </c>
      <c r="N10" s="271">
        <f t="shared" si="1"/>
        <v>59.09090909090909</v>
      </c>
    </row>
    <row r="11" spans="1:14" ht="15">
      <c r="A11" s="453" t="s">
        <v>224</v>
      </c>
      <c r="B11" s="269">
        <v>44</v>
      </c>
      <c r="C11" s="269">
        <v>59</v>
      </c>
      <c r="D11" s="269">
        <v>53</v>
      </c>
      <c r="E11" s="269">
        <v>52</v>
      </c>
      <c r="F11" s="269">
        <v>88</v>
      </c>
      <c r="G11" s="313">
        <v>56</v>
      </c>
      <c r="H11" s="269">
        <v>62</v>
      </c>
      <c r="I11" s="269">
        <v>56</v>
      </c>
      <c r="J11" s="269">
        <v>48</v>
      </c>
      <c r="K11" s="269">
        <v>55</v>
      </c>
      <c r="L11" s="270">
        <v>59</v>
      </c>
      <c r="M11" s="271">
        <f t="shared" si="0"/>
        <v>632</v>
      </c>
      <c r="N11" s="271">
        <f t="shared" si="1"/>
        <v>57.45454545454545</v>
      </c>
    </row>
    <row r="12" spans="1:14" ht="15">
      <c r="A12" s="453" t="s">
        <v>211</v>
      </c>
      <c r="B12" s="269">
        <v>55</v>
      </c>
      <c r="C12" s="269">
        <v>61</v>
      </c>
      <c r="D12" s="269">
        <v>65</v>
      </c>
      <c r="E12" s="269">
        <v>61</v>
      </c>
      <c r="F12" s="269">
        <v>46</v>
      </c>
      <c r="G12" s="313">
        <v>52</v>
      </c>
      <c r="H12" s="269">
        <v>61</v>
      </c>
      <c r="I12" s="269">
        <v>61</v>
      </c>
      <c r="J12" s="269">
        <v>60</v>
      </c>
      <c r="K12" s="269">
        <v>48</v>
      </c>
      <c r="L12" s="270">
        <v>49</v>
      </c>
      <c r="M12" s="271">
        <f t="shared" si="0"/>
        <v>619</v>
      </c>
      <c r="N12" s="271">
        <f t="shared" si="1"/>
        <v>56.27272727272727</v>
      </c>
    </row>
    <row r="13" spans="1:14" ht="15">
      <c r="A13" s="453" t="s">
        <v>223</v>
      </c>
      <c r="B13" s="269">
        <v>43</v>
      </c>
      <c r="C13" s="269">
        <v>45</v>
      </c>
      <c r="D13" s="269">
        <v>54</v>
      </c>
      <c r="E13" s="269">
        <v>61</v>
      </c>
      <c r="F13" s="269">
        <v>42</v>
      </c>
      <c r="G13" s="313">
        <v>37</v>
      </c>
      <c r="H13" s="269">
        <v>72</v>
      </c>
      <c r="I13" s="269">
        <v>67</v>
      </c>
      <c r="J13" s="269">
        <v>59</v>
      </c>
      <c r="K13" s="269">
        <v>70</v>
      </c>
      <c r="L13" s="270">
        <v>49</v>
      </c>
      <c r="M13" s="271">
        <f t="shared" si="0"/>
        <v>599</v>
      </c>
      <c r="N13" s="271">
        <f t="shared" si="1"/>
        <v>54.45454545454545</v>
      </c>
    </row>
    <row r="14" spans="1:14" ht="15">
      <c r="A14" s="453" t="s">
        <v>202</v>
      </c>
      <c r="B14" s="269">
        <v>51</v>
      </c>
      <c r="C14" s="269">
        <v>60</v>
      </c>
      <c r="D14" s="269">
        <v>44</v>
      </c>
      <c r="E14" s="269">
        <v>64</v>
      </c>
      <c r="F14" s="269">
        <v>37</v>
      </c>
      <c r="G14" s="313">
        <v>48</v>
      </c>
      <c r="H14" s="269">
        <v>43</v>
      </c>
      <c r="I14" s="269">
        <v>49</v>
      </c>
      <c r="J14" s="269">
        <v>43</v>
      </c>
      <c r="K14" s="269">
        <v>63</v>
      </c>
      <c r="L14" s="270">
        <v>55</v>
      </c>
      <c r="M14" s="271">
        <f t="shared" si="0"/>
        <v>557</v>
      </c>
      <c r="N14" s="271">
        <f t="shared" si="1"/>
        <v>50.63636363636363</v>
      </c>
    </row>
    <row r="15" spans="1:14" ht="15">
      <c r="A15" s="453" t="s">
        <v>206</v>
      </c>
      <c r="B15" s="269">
        <v>33</v>
      </c>
      <c r="C15" s="269">
        <v>33</v>
      </c>
      <c r="D15" s="269">
        <v>40</v>
      </c>
      <c r="E15" s="269">
        <v>42</v>
      </c>
      <c r="F15" s="269">
        <v>52</v>
      </c>
      <c r="G15" s="313">
        <v>39</v>
      </c>
      <c r="H15" s="269">
        <v>67</v>
      </c>
      <c r="I15" s="269">
        <v>55</v>
      </c>
      <c r="J15" s="269">
        <v>68</v>
      </c>
      <c r="K15" s="269">
        <v>60</v>
      </c>
      <c r="L15" s="270">
        <v>62</v>
      </c>
      <c r="M15" s="271">
        <f t="shared" si="0"/>
        <v>551</v>
      </c>
      <c r="N15" s="271">
        <f t="shared" si="1"/>
        <v>50.09090909090909</v>
      </c>
    </row>
    <row r="16" spans="1:14" ht="15.75" thickBot="1">
      <c r="A16" s="587" t="s">
        <v>209</v>
      </c>
      <c r="B16" s="273">
        <v>27</v>
      </c>
      <c r="C16" s="273">
        <v>55</v>
      </c>
      <c r="D16" s="273">
        <v>41</v>
      </c>
      <c r="E16" s="273">
        <v>55</v>
      </c>
      <c r="F16" s="273">
        <v>46</v>
      </c>
      <c r="G16" s="317">
        <v>39</v>
      </c>
      <c r="H16" s="273">
        <v>69</v>
      </c>
      <c r="I16" s="273">
        <v>60</v>
      </c>
      <c r="J16" s="273">
        <v>46</v>
      </c>
      <c r="K16" s="273">
        <v>51</v>
      </c>
      <c r="L16" s="589">
        <v>57</v>
      </c>
      <c r="M16" s="590">
        <f t="shared" si="0"/>
        <v>546</v>
      </c>
      <c r="N16" s="590">
        <f t="shared" si="1"/>
        <v>49.63636363636363</v>
      </c>
    </row>
    <row r="17" spans="1:14" ht="15.75" thickBot="1">
      <c r="A17" s="32" t="s">
        <v>153</v>
      </c>
      <c r="B17" s="20">
        <f>SUM(B7:B16)</f>
        <v>473</v>
      </c>
      <c r="C17" s="20">
        <f aca="true" t="shared" si="2" ref="C17:L17">SUM(C7:C16)</f>
        <v>570</v>
      </c>
      <c r="D17" s="20">
        <f t="shared" si="2"/>
        <v>552</v>
      </c>
      <c r="E17" s="20">
        <f t="shared" si="2"/>
        <v>593</v>
      </c>
      <c r="F17" s="20">
        <f t="shared" si="2"/>
        <v>518</v>
      </c>
      <c r="G17" s="20">
        <f t="shared" si="2"/>
        <v>482</v>
      </c>
      <c r="H17" s="20">
        <f t="shared" si="2"/>
        <v>640</v>
      </c>
      <c r="I17" s="20">
        <f t="shared" si="2"/>
        <v>658</v>
      </c>
      <c r="J17" s="20">
        <f t="shared" si="2"/>
        <v>559</v>
      </c>
      <c r="K17" s="20">
        <f t="shared" si="2"/>
        <v>657</v>
      </c>
      <c r="L17" s="20">
        <f t="shared" si="2"/>
        <v>583</v>
      </c>
      <c r="M17" s="37">
        <f>SUM(M7:M16)</f>
        <v>6285</v>
      </c>
      <c r="N17" s="37">
        <f>AVERAGE(B17:L17)</f>
        <v>571.3636363636364</v>
      </c>
    </row>
    <row r="19" spans="2:8" ht="15">
      <c r="B19" s="67"/>
      <c r="C19" s="67"/>
      <c r="D19" s="67"/>
      <c r="E19" s="293"/>
      <c r="F19" s="293"/>
      <c r="G19" s="293"/>
      <c r="H19" s="293"/>
    </row>
    <row r="20" spans="2:8" ht="15">
      <c r="B20" s="67"/>
      <c r="C20" s="67"/>
      <c r="D20" s="67"/>
      <c r="E20" s="293"/>
      <c r="F20" s="293"/>
      <c r="G20" s="293"/>
      <c r="H20" s="293"/>
    </row>
    <row r="21" spans="2:8" ht="15">
      <c r="B21" s="67"/>
      <c r="C21" s="67"/>
      <c r="D21" s="67"/>
      <c r="E21" s="293"/>
      <c r="F21" s="293"/>
      <c r="G21" s="293"/>
      <c r="H21" s="293"/>
    </row>
    <row r="22" spans="2:8" ht="15">
      <c r="B22" s="67"/>
      <c r="C22" s="67"/>
      <c r="D22" s="67"/>
      <c r="E22" s="293"/>
      <c r="F22" s="293"/>
      <c r="G22" s="293"/>
      <c r="H22" s="29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110"/>
  <sheetViews>
    <sheetView zoomScale="85" zoomScaleNormal="85" zoomScalePageLayoutView="0" workbookViewId="0" topLeftCell="A1">
      <selection activeCell="P27" sqref="P27"/>
    </sheetView>
  </sheetViews>
  <sheetFormatPr defaultColWidth="9.140625" defaultRowHeight="15"/>
  <cols>
    <col min="1" max="1" width="11.421875" style="182" customWidth="1"/>
    <col min="2" max="2" width="12.8515625" style="187" bestFit="1" customWidth="1"/>
    <col min="3" max="3" width="11.421875" style="187" bestFit="1" customWidth="1"/>
    <col min="4" max="4" width="6.28125" style="182" bestFit="1" customWidth="1"/>
    <col min="5" max="5" width="9.421875" style="182" customWidth="1"/>
    <col min="6" max="6" width="12.8515625" style="182" bestFit="1" customWidth="1"/>
    <col min="7" max="7" width="11.421875" style="182" bestFit="1" customWidth="1"/>
    <col min="8" max="8" width="7.140625" style="182" customWidth="1"/>
    <col min="9" max="9" width="9.57421875" style="182" customWidth="1"/>
    <col min="10" max="10" width="12.8515625" style="182" bestFit="1" customWidth="1"/>
    <col min="11" max="11" width="11.421875" style="182" bestFit="1" customWidth="1"/>
    <col min="12" max="12" width="7.140625" style="182" customWidth="1"/>
    <col min="13" max="13" width="9.421875" style="182" customWidth="1"/>
    <col min="14" max="14" width="12.8515625" style="182" bestFit="1" customWidth="1"/>
    <col min="15" max="15" width="11.421875" style="182" bestFit="1" customWidth="1"/>
    <col min="16" max="16" width="9.140625" style="182" customWidth="1"/>
    <col min="17" max="17" width="10.421875" style="182" customWidth="1"/>
    <col min="18" max="18" width="3.421875" style="182" customWidth="1"/>
    <col min="19" max="19" width="4.00390625" style="182" customWidth="1"/>
    <col min="20" max="16384" width="9.140625" style="182" customWidth="1"/>
  </cols>
  <sheetData>
    <row r="1" ht="15">
      <c r="A1" s="67" t="s">
        <v>80</v>
      </c>
    </row>
    <row r="2" ht="15">
      <c r="A2" s="67" t="s">
        <v>81</v>
      </c>
    </row>
    <row r="3" ht="15">
      <c r="A3" s="67"/>
    </row>
    <row r="4" ht="15">
      <c r="A4" s="67" t="s">
        <v>277</v>
      </c>
    </row>
    <row r="6" spans="2:3" ht="15" thickBot="1">
      <c r="B6" s="182"/>
      <c r="C6" s="182"/>
    </row>
    <row r="7" spans="1:15" ht="15.75" thickBot="1">
      <c r="A7" s="579" t="s">
        <v>239</v>
      </c>
      <c r="B7" s="580"/>
      <c r="C7" s="581"/>
      <c r="E7" s="579" t="s">
        <v>240</v>
      </c>
      <c r="F7" s="580"/>
      <c r="G7" s="581"/>
      <c r="I7" s="579" t="s">
        <v>256</v>
      </c>
      <c r="J7" s="580"/>
      <c r="K7" s="581"/>
      <c r="M7" s="579" t="s">
        <v>258</v>
      </c>
      <c r="N7" s="580"/>
      <c r="O7" s="581"/>
    </row>
    <row r="8" spans="1:15" ht="15.75" thickBot="1">
      <c r="A8" s="183" t="s">
        <v>86</v>
      </c>
      <c r="B8" s="70" t="s">
        <v>243</v>
      </c>
      <c r="C8" s="70" t="s">
        <v>244</v>
      </c>
      <c r="E8" s="70" t="s">
        <v>86</v>
      </c>
      <c r="F8" s="70" t="s">
        <v>243</v>
      </c>
      <c r="G8" s="70" t="s">
        <v>244</v>
      </c>
      <c r="I8" s="183" t="s">
        <v>86</v>
      </c>
      <c r="J8" s="70" t="s">
        <v>243</v>
      </c>
      <c r="K8" s="70" t="s">
        <v>244</v>
      </c>
      <c r="M8" s="183" t="s">
        <v>86</v>
      </c>
      <c r="N8" s="70" t="s">
        <v>243</v>
      </c>
      <c r="O8" s="70" t="s">
        <v>244</v>
      </c>
    </row>
    <row r="9" spans="1:15" ht="15">
      <c r="A9" s="73">
        <v>43466</v>
      </c>
      <c r="B9" s="74">
        <v>59</v>
      </c>
      <c r="C9" s="110" t="s">
        <v>288</v>
      </c>
      <c r="E9" s="73">
        <v>43466</v>
      </c>
      <c r="F9" s="74">
        <v>75</v>
      </c>
      <c r="G9" s="110" t="s">
        <v>288</v>
      </c>
      <c r="I9" s="73">
        <v>43466</v>
      </c>
      <c r="J9" s="74">
        <v>48</v>
      </c>
      <c r="K9" s="110" t="s">
        <v>288</v>
      </c>
      <c r="M9" s="73">
        <v>43466</v>
      </c>
      <c r="N9" s="74">
        <v>70</v>
      </c>
      <c r="O9" s="110" t="s">
        <v>288</v>
      </c>
    </row>
    <row r="10" spans="1:15" ht="15">
      <c r="A10" s="75">
        <v>43497</v>
      </c>
      <c r="B10" s="76">
        <v>85</v>
      </c>
      <c r="C10" s="77">
        <f aca="true" t="shared" si="0" ref="C10:C19">((B10-B9)/B9)*100</f>
        <v>44.06779661016949</v>
      </c>
      <c r="E10" s="75">
        <v>43497</v>
      </c>
      <c r="F10" s="76">
        <v>83</v>
      </c>
      <c r="G10" s="77">
        <f aca="true" t="shared" si="1" ref="G10:G19">((F10-F9)/F9)*100</f>
        <v>10.666666666666668</v>
      </c>
      <c r="I10" s="75">
        <v>43497</v>
      </c>
      <c r="J10" s="76">
        <v>80</v>
      </c>
      <c r="K10" s="77">
        <f aca="true" t="shared" si="2" ref="K10:K19">((J10-J9)/J9)*100</f>
        <v>66.66666666666666</v>
      </c>
      <c r="M10" s="75">
        <v>43497</v>
      </c>
      <c r="N10" s="76">
        <v>62</v>
      </c>
      <c r="O10" s="77">
        <f aca="true" t="shared" si="3" ref="O10:O19">((N10-N9)/N9)*100</f>
        <v>-11.428571428571429</v>
      </c>
    </row>
    <row r="11" spans="1:15" ht="15">
      <c r="A11" s="78">
        <v>43525</v>
      </c>
      <c r="B11" s="76">
        <v>60</v>
      </c>
      <c r="C11" s="77">
        <f t="shared" si="0"/>
        <v>-29.411764705882355</v>
      </c>
      <c r="E11" s="78">
        <v>43525</v>
      </c>
      <c r="F11" s="76">
        <v>60</v>
      </c>
      <c r="G11" s="77">
        <f t="shared" si="1"/>
        <v>-27.710843373493976</v>
      </c>
      <c r="I11" s="78">
        <v>43525</v>
      </c>
      <c r="J11" s="76">
        <v>72</v>
      </c>
      <c r="K11" s="77">
        <f t="shared" si="2"/>
        <v>-10</v>
      </c>
      <c r="M11" s="78">
        <v>43525</v>
      </c>
      <c r="N11" s="76">
        <v>43</v>
      </c>
      <c r="O11" s="77">
        <f t="shared" si="3"/>
        <v>-30.64516129032258</v>
      </c>
    </row>
    <row r="12" spans="1:15" ht="15">
      <c r="A12" s="78">
        <v>43556</v>
      </c>
      <c r="B12" s="76">
        <v>76</v>
      </c>
      <c r="C12" s="77">
        <f t="shared" si="0"/>
        <v>26.666666666666668</v>
      </c>
      <c r="E12" s="78">
        <v>43556</v>
      </c>
      <c r="F12" s="76">
        <v>93</v>
      </c>
      <c r="G12" s="77">
        <f t="shared" si="1"/>
        <v>55.00000000000001</v>
      </c>
      <c r="I12" s="78">
        <v>43556</v>
      </c>
      <c r="J12" s="76">
        <v>70</v>
      </c>
      <c r="K12" s="77">
        <f t="shared" si="2"/>
        <v>-2.7777777777777777</v>
      </c>
      <c r="M12" s="78">
        <v>43556</v>
      </c>
      <c r="N12" s="76">
        <v>71</v>
      </c>
      <c r="O12" s="77">
        <f t="shared" si="3"/>
        <v>65.11627906976744</v>
      </c>
    </row>
    <row r="13" spans="1:15" ht="15">
      <c r="A13" s="78">
        <v>43586</v>
      </c>
      <c r="B13" s="76">
        <v>71</v>
      </c>
      <c r="C13" s="77">
        <f t="shared" si="0"/>
        <v>-6.578947368421052</v>
      </c>
      <c r="E13" s="78">
        <v>43586</v>
      </c>
      <c r="F13" s="76">
        <v>86</v>
      </c>
      <c r="G13" s="77">
        <f t="shared" si="1"/>
        <v>-7.526881720430108</v>
      </c>
      <c r="I13" s="78">
        <v>43586</v>
      </c>
      <c r="J13" s="76">
        <v>59</v>
      </c>
      <c r="K13" s="77">
        <f t="shared" si="2"/>
        <v>-15.714285714285714</v>
      </c>
      <c r="M13" s="78">
        <v>43586</v>
      </c>
      <c r="N13" s="76">
        <v>50</v>
      </c>
      <c r="O13" s="77">
        <f t="shared" si="3"/>
        <v>-29.577464788732392</v>
      </c>
    </row>
    <row r="14" spans="1:15" ht="15">
      <c r="A14" s="78">
        <v>43617</v>
      </c>
      <c r="B14" s="76">
        <v>50</v>
      </c>
      <c r="C14" s="77">
        <f t="shared" si="0"/>
        <v>-29.577464788732392</v>
      </c>
      <c r="E14" s="78">
        <v>43617</v>
      </c>
      <c r="F14" s="76">
        <v>46</v>
      </c>
      <c r="G14" s="77">
        <f t="shared" si="1"/>
        <v>-46.51162790697674</v>
      </c>
      <c r="I14" s="78">
        <v>43617</v>
      </c>
      <c r="J14" s="76">
        <v>51</v>
      </c>
      <c r="K14" s="77">
        <f t="shared" si="2"/>
        <v>-13.559322033898304</v>
      </c>
      <c r="M14" s="78">
        <v>43617</v>
      </c>
      <c r="N14" s="76">
        <v>64</v>
      </c>
      <c r="O14" s="77">
        <f t="shared" si="3"/>
        <v>28.000000000000004</v>
      </c>
    </row>
    <row r="15" spans="1:15" ht="15">
      <c r="A15" s="78">
        <v>43647</v>
      </c>
      <c r="B15" s="76">
        <v>52</v>
      </c>
      <c r="C15" s="77">
        <f t="shared" si="0"/>
        <v>4</v>
      </c>
      <c r="E15" s="78">
        <v>43647</v>
      </c>
      <c r="F15" s="76">
        <v>51</v>
      </c>
      <c r="G15" s="77">
        <f t="shared" si="1"/>
        <v>10.869565217391305</v>
      </c>
      <c r="I15" s="78">
        <v>43647</v>
      </c>
      <c r="J15" s="76">
        <v>60</v>
      </c>
      <c r="K15" s="77">
        <f t="shared" si="2"/>
        <v>17.647058823529413</v>
      </c>
      <c r="M15" s="78">
        <v>43647</v>
      </c>
      <c r="N15" s="76">
        <v>44</v>
      </c>
      <c r="O15" s="77">
        <f t="shared" si="3"/>
        <v>-31.25</v>
      </c>
    </row>
    <row r="16" spans="1:15" ht="15">
      <c r="A16" s="78">
        <v>43678</v>
      </c>
      <c r="B16" s="76">
        <v>75</v>
      </c>
      <c r="C16" s="77">
        <f t="shared" si="0"/>
        <v>44.230769230769226</v>
      </c>
      <c r="E16" s="78">
        <v>43678</v>
      </c>
      <c r="F16" s="76">
        <v>61</v>
      </c>
      <c r="G16" s="77">
        <f t="shared" si="1"/>
        <v>19.607843137254903</v>
      </c>
      <c r="I16" s="78">
        <v>43678</v>
      </c>
      <c r="J16" s="76">
        <v>46</v>
      </c>
      <c r="K16" s="77">
        <f t="shared" si="2"/>
        <v>-23.333333333333332</v>
      </c>
      <c r="M16" s="78">
        <v>43678</v>
      </c>
      <c r="N16" s="76">
        <v>76</v>
      </c>
      <c r="O16" s="77">
        <f t="shared" si="3"/>
        <v>72.72727272727273</v>
      </c>
    </row>
    <row r="17" spans="1:15" ht="15">
      <c r="A17" s="78">
        <v>43709</v>
      </c>
      <c r="B17" s="76">
        <v>70</v>
      </c>
      <c r="C17" s="77">
        <f t="shared" si="0"/>
        <v>-6.666666666666667</v>
      </c>
      <c r="E17" s="78">
        <v>43709</v>
      </c>
      <c r="F17" s="76">
        <v>59</v>
      </c>
      <c r="G17" s="77">
        <f t="shared" si="1"/>
        <v>-3.278688524590164</v>
      </c>
      <c r="I17" s="78">
        <v>43709</v>
      </c>
      <c r="J17" s="76">
        <v>68</v>
      </c>
      <c r="K17" s="77">
        <f t="shared" si="2"/>
        <v>47.82608695652174</v>
      </c>
      <c r="M17" s="78">
        <v>43709</v>
      </c>
      <c r="N17" s="76">
        <v>58</v>
      </c>
      <c r="O17" s="77">
        <f t="shared" si="3"/>
        <v>-23.684210526315788</v>
      </c>
    </row>
    <row r="18" spans="1:15" ht="15">
      <c r="A18" s="78">
        <v>43739</v>
      </c>
      <c r="B18" s="76">
        <v>81</v>
      </c>
      <c r="C18" s="77">
        <f t="shared" si="0"/>
        <v>15.714285714285714</v>
      </c>
      <c r="E18" s="78">
        <v>43739</v>
      </c>
      <c r="F18" s="76">
        <v>53</v>
      </c>
      <c r="G18" s="77">
        <f t="shared" si="1"/>
        <v>-10.16949152542373</v>
      </c>
      <c r="I18" s="78">
        <v>43739</v>
      </c>
      <c r="J18" s="76">
        <v>49</v>
      </c>
      <c r="K18" s="77">
        <f t="shared" si="2"/>
        <v>-27.941176470588236</v>
      </c>
      <c r="M18" s="78">
        <v>43739</v>
      </c>
      <c r="N18" s="76">
        <v>74</v>
      </c>
      <c r="O18" s="77">
        <f t="shared" si="3"/>
        <v>27.586206896551722</v>
      </c>
    </row>
    <row r="19" spans="1:15" ht="15">
      <c r="A19" s="78">
        <v>43770</v>
      </c>
      <c r="B19" s="82">
        <v>85</v>
      </c>
      <c r="C19" s="77">
        <f t="shared" si="0"/>
        <v>4.938271604938271</v>
      </c>
      <c r="E19" s="78">
        <v>43770</v>
      </c>
      <c r="F19" s="82">
        <v>48</v>
      </c>
      <c r="G19" s="77">
        <f t="shared" si="1"/>
        <v>-9.433962264150944</v>
      </c>
      <c r="I19" s="78">
        <v>43770</v>
      </c>
      <c r="J19" s="76">
        <v>49</v>
      </c>
      <c r="K19" s="77">
        <f t="shared" si="2"/>
        <v>0</v>
      </c>
      <c r="M19" s="78">
        <v>43770</v>
      </c>
      <c r="N19" s="76">
        <v>38</v>
      </c>
      <c r="O19" s="77">
        <f t="shared" si="3"/>
        <v>-48.64864864864865</v>
      </c>
    </row>
    <row r="20" spans="1:15" ht="15.75" thickBot="1">
      <c r="A20" s="79">
        <v>43800</v>
      </c>
      <c r="B20" s="80"/>
      <c r="C20" s="111"/>
      <c r="E20" s="79">
        <v>43800</v>
      </c>
      <c r="F20" s="80"/>
      <c r="G20" s="111"/>
      <c r="I20" s="79">
        <v>43800</v>
      </c>
      <c r="J20" s="80"/>
      <c r="K20" s="111"/>
      <c r="M20" s="79">
        <v>43800</v>
      </c>
      <c r="N20" s="80"/>
      <c r="O20" s="111"/>
    </row>
    <row r="21" spans="2:3" ht="14.25">
      <c r="B21" s="182"/>
      <c r="C21" s="182"/>
    </row>
    <row r="22" spans="2:17" ht="15" thickBot="1">
      <c r="B22" s="182"/>
      <c r="C22" s="182"/>
      <c r="Q22" s="200"/>
    </row>
    <row r="23" spans="1:17" ht="15.75" thickBot="1">
      <c r="A23" s="579" t="s">
        <v>384</v>
      </c>
      <c r="B23" s="580"/>
      <c r="C23" s="581"/>
      <c r="E23" s="579" t="s">
        <v>382</v>
      </c>
      <c r="F23" s="580"/>
      <c r="G23" s="581"/>
      <c r="I23" s="579" t="s">
        <v>259</v>
      </c>
      <c r="J23" s="580"/>
      <c r="K23" s="581"/>
      <c r="M23" s="579" t="s">
        <v>383</v>
      </c>
      <c r="N23" s="580"/>
      <c r="O23" s="581"/>
      <c r="Q23" s="200"/>
    </row>
    <row r="24" spans="1:17" ht="15.75" thickBot="1">
      <c r="A24" s="70" t="s">
        <v>86</v>
      </c>
      <c r="B24" s="184" t="s">
        <v>243</v>
      </c>
      <c r="C24" s="183" t="s">
        <v>244</v>
      </c>
      <c r="E24" s="183" t="s">
        <v>86</v>
      </c>
      <c r="F24" s="183" t="s">
        <v>243</v>
      </c>
      <c r="G24" s="183" t="s">
        <v>244</v>
      </c>
      <c r="I24" s="183" t="s">
        <v>86</v>
      </c>
      <c r="J24" s="70" t="s">
        <v>243</v>
      </c>
      <c r="K24" s="70" t="s">
        <v>244</v>
      </c>
      <c r="M24" s="183" t="s">
        <v>86</v>
      </c>
      <c r="N24" s="70" t="s">
        <v>243</v>
      </c>
      <c r="O24" s="70" t="s">
        <v>244</v>
      </c>
      <c r="Q24" s="200"/>
    </row>
    <row r="25" spans="1:17" ht="15">
      <c r="A25" s="185">
        <v>43466</v>
      </c>
      <c r="B25" s="74">
        <v>59</v>
      </c>
      <c r="C25" s="110" t="s">
        <v>288</v>
      </c>
      <c r="E25" s="186">
        <v>43466</v>
      </c>
      <c r="F25" s="74">
        <v>49</v>
      </c>
      <c r="G25" s="110" t="s">
        <v>288</v>
      </c>
      <c r="I25" s="73">
        <v>43466</v>
      </c>
      <c r="J25" s="74">
        <v>49</v>
      </c>
      <c r="K25" s="110" t="s">
        <v>288</v>
      </c>
      <c r="M25" s="73">
        <v>43466</v>
      </c>
      <c r="N25" s="74">
        <v>55</v>
      </c>
      <c r="O25" s="110" t="s">
        <v>288</v>
      </c>
      <c r="Q25" s="200"/>
    </row>
    <row r="26" spans="1:17" ht="15">
      <c r="A26" s="78">
        <v>43497</v>
      </c>
      <c r="B26" s="76">
        <v>55</v>
      </c>
      <c r="C26" s="77">
        <f aca="true" t="shared" si="4" ref="C26:C35">((B26-B25)/B25)*100</f>
        <v>-6.779661016949152</v>
      </c>
      <c r="E26" s="78">
        <v>43497</v>
      </c>
      <c r="F26" s="76">
        <v>48</v>
      </c>
      <c r="G26" s="77">
        <f aca="true" t="shared" si="5" ref="G26:G35">((F26-F25)/F25)*100</f>
        <v>-2.0408163265306123</v>
      </c>
      <c r="I26" s="75">
        <v>43497</v>
      </c>
      <c r="J26" s="76">
        <v>70</v>
      </c>
      <c r="K26" s="77">
        <f aca="true" t="shared" si="6" ref="K26:K35">((J26-J25)/J25)*100</f>
        <v>42.857142857142854</v>
      </c>
      <c r="M26" s="75">
        <v>43497</v>
      </c>
      <c r="N26" s="76">
        <v>63</v>
      </c>
      <c r="O26" s="77">
        <f aca="true" t="shared" si="7" ref="O26:O35">((N26-N25)/N25)*100</f>
        <v>14.545454545454545</v>
      </c>
      <c r="Q26" s="200"/>
    </row>
    <row r="27" spans="1:17" ht="15">
      <c r="A27" s="78">
        <v>43525</v>
      </c>
      <c r="B27" s="76">
        <v>48</v>
      </c>
      <c r="C27" s="77">
        <f t="shared" si="4"/>
        <v>-12.727272727272727</v>
      </c>
      <c r="E27" s="78">
        <v>43525</v>
      </c>
      <c r="F27" s="76">
        <v>60</v>
      </c>
      <c r="G27" s="77">
        <f t="shared" si="5"/>
        <v>25</v>
      </c>
      <c r="I27" s="78">
        <v>43525</v>
      </c>
      <c r="J27" s="76">
        <v>59</v>
      </c>
      <c r="K27" s="77">
        <f t="shared" si="6"/>
        <v>-15.714285714285714</v>
      </c>
      <c r="M27" s="78">
        <v>43525</v>
      </c>
      <c r="N27" s="76">
        <v>43</v>
      </c>
      <c r="O27" s="77">
        <f t="shared" si="7"/>
        <v>-31.746031746031743</v>
      </c>
      <c r="Q27" s="200"/>
    </row>
    <row r="28" spans="1:17" ht="15">
      <c r="A28" s="78">
        <v>43556</v>
      </c>
      <c r="B28" s="76">
        <v>56</v>
      </c>
      <c r="C28" s="77">
        <f t="shared" si="4"/>
        <v>16.666666666666664</v>
      </c>
      <c r="E28" s="78">
        <v>43556</v>
      </c>
      <c r="F28" s="76">
        <v>61</v>
      </c>
      <c r="G28" s="77">
        <f t="shared" si="5"/>
        <v>1.6666666666666667</v>
      </c>
      <c r="I28" s="78">
        <v>43556</v>
      </c>
      <c r="J28" s="76">
        <v>67</v>
      </c>
      <c r="K28" s="77">
        <f t="shared" si="6"/>
        <v>13.559322033898304</v>
      </c>
      <c r="M28" s="78">
        <v>43556</v>
      </c>
      <c r="N28" s="76">
        <v>49</v>
      </c>
      <c r="O28" s="77">
        <f t="shared" si="7"/>
        <v>13.953488372093023</v>
      </c>
      <c r="Q28" s="200"/>
    </row>
    <row r="29" spans="1:17" ht="15">
      <c r="A29" s="78">
        <v>43586</v>
      </c>
      <c r="B29" s="76">
        <v>62</v>
      </c>
      <c r="C29" s="77">
        <f t="shared" si="4"/>
        <v>10.714285714285714</v>
      </c>
      <c r="E29" s="78">
        <v>43586</v>
      </c>
      <c r="F29" s="76">
        <v>61</v>
      </c>
      <c r="G29" s="77">
        <f t="shared" si="5"/>
        <v>0</v>
      </c>
      <c r="I29" s="78">
        <v>43586</v>
      </c>
      <c r="J29" s="76">
        <v>72</v>
      </c>
      <c r="K29" s="77">
        <f t="shared" si="6"/>
        <v>7.462686567164178</v>
      </c>
      <c r="M29" s="78">
        <v>43586</v>
      </c>
      <c r="N29" s="76">
        <v>43</v>
      </c>
      <c r="O29" s="77">
        <f t="shared" si="7"/>
        <v>-12.244897959183673</v>
      </c>
      <c r="Q29" s="200"/>
    </row>
    <row r="30" spans="1:17" ht="15">
      <c r="A30" s="78">
        <v>43617</v>
      </c>
      <c r="B30" s="76">
        <v>56</v>
      </c>
      <c r="C30" s="77">
        <f t="shared" si="4"/>
        <v>-9.67741935483871</v>
      </c>
      <c r="E30" s="78">
        <v>43617</v>
      </c>
      <c r="F30" s="76">
        <v>52</v>
      </c>
      <c r="G30" s="77">
        <f t="shared" si="5"/>
        <v>-14.754098360655737</v>
      </c>
      <c r="I30" s="78">
        <v>43617</v>
      </c>
      <c r="J30" s="76">
        <v>37</v>
      </c>
      <c r="K30" s="77">
        <f t="shared" si="6"/>
        <v>-48.61111111111111</v>
      </c>
      <c r="M30" s="78">
        <v>43617</v>
      </c>
      <c r="N30" s="76">
        <v>48</v>
      </c>
      <c r="O30" s="77">
        <f t="shared" si="7"/>
        <v>11.627906976744185</v>
      </c>
      <c r="Q30" s="200"/>
    </row>
    <row r="31" spans="1:17" ht="15">
      <c r="A31" s="78">
        <v>43647</v>
      </c>
      <c r="B31" s="76">
        <v>88</v>
      </c>
      <c r="C31" s="77">
        <f t="shared" si="4"/>
        <v>57.14285714285714</v>
      </c>
      <c r="E31" s="78">
        <v>43647</v>
      </c>
      <c r="F31" s="76">
        <v>46</v>
      </c>
      <c r="G31" s="77">
        <f t="shared" si="5"/>
        <v>-11.538461538461538</v>
      </c>
      <c r="I31" s="78">
        <v>43647</v>
      </c>
      <c r="J31" s="76">
        <v>42</v>
      </c>
      <c r="K31" s="77">
        <f t="shared" si="6"/>
        <v>13.513513513513514</v>
      </c>
      <c r="M31" s="78">
        <v>43647</v>
      </c>
      <c r="N31" s="76">
        <v>37</v>
      </c>
      <c r="O31" s="77">
        <f t="shared" si="7"/>
        <v>-22.916666666666664</v>
      </c>
      <c r="Q31" s="200"/>
    </row>
    <row r="32" spans="1:15" ht="15">
      <c r="A32" s="78">
        <v>43678</v>
      </c>
      <c r="B32" s="76">
        <v>52</v>
      </c>
      <c r="C32" s="77">
        <f t="shared" si="4"/>
        <v>-40.909090909090914</v>
      </c>
      <c r="E32" s="78">
        <v>43678</v>
      </c>
      <c r="F32" s="76">
        <v>61</v>
      </c>
      <c r="G32" s="77">
        <f t="shared" si="5"/>
        <v>32.608695652173914</v>
      </c>
      <c r="I32" s="78">
        <v>43678</v>
      </c>
      <c r="J32" s="76">
        <v>61</v>
      </c>
      <c r="K32" s="77">
        <f t="shared" si="6"/>
        <v>45.23809523809524</v>
      </c>
      <c r="M32" s="78">
        <v>43678</v>
      </c>
      <c r="N32" s="76">
        <v>64</v>
      </c>
      <c r="O32" s="77">
        <f t="shared" si="7"/>
        <v>72.97297297297297</v>
      </c>
    </row>
    <row r="33" spans="1:15" ht="15">
      <c r="A33" s="78">
        <v>43709</v>
      </c>
      <c r="B33" s="76">
        <v>53</v>
      </c>
      <c r="C33" s="77">
        <f t="shared" si="4"/>
        <v>1.9230769230769231</v>
      </c>
      <c r="E33" s="78">
        <v>43709</v>
      </c>
      <c r="F33" s="76">
        <v>65</v>
      </c>
      <c r="G33" s="77">
        <f t="shared" si="5"/>
        <v>6.557377049180328</v>
      </c>
      <c r="I33" s="78">
        <v>43709</v>
      </c>
      <c r="J33" s="76">
        <v>54</v>
      </c>
      <c r="K33" s="77">
        <f t="shared" si="6"/>
        <v>-11.475409836065573</v>
      </c>
      <c r="M33" s="78">
        <v>43709</v>
      </c>
      <c r="N33" s="76">
        <v>44</v>
      </c>
      <c r="O33" s="77">
        <f t="shared" si="7"/>
        <v>-31.25</v>
      </c>
    </row>
    <row r="34" spans="1:15" ht="15">
      <c r="A34" s="78">
        <v>43739</v>
      </c>
      <c r="B34" s="76">
        <v>59</v>
      </c>
      <c r="C34" s="77">
        <f t="shared" si="4"/>
        <v>11.320754716981133</v>
      </c>
      <c r="E34" s="78">
        <v>43739</v>
      </c>
      <c r="F34" s="76">
        <v>61</v>
      </c>
      <c r="G34" s="77">
        <f t="shared" si="5"/>
        <v>-6.153846153846154</v>
      </c>
      <c r="I34" s="78">
        <v>43739</v>
      </c>
      <c r="J34" s="76">
        <v>45</v>
      </c>
      <c r="K34" s="77">
        <f t="shared" si="6"/>
        <v>-16.666666666666664</v>
      </c>
      <c r="M34" s="78">
        <v>43739</v>
      </c>
      <c r="N34" s="76">
        <v>60</v>
      </c>
      <c r="O34" s="77">
        <f t="shared" si="7"/>
        <v>36.36363636363637</v>
      </c>
    </row>
    <row r="35" spans="1:15" ht="15">
      <c r="A35" s="78">
        <v>43770</v>
      </c>
      <c r="B35" s="76">
        <v>44</v>
      </c>
      <c r="C35" s="77">
        <f t="shared" si="4"/>
        <v>-25.423728813559322</v>
      </c>
      <c r="E35" s="78">
        <v>43770</v>
      </c>
      <c r="F35" s="76">
        <v>55</v>
      </c>
      <c r="G35" s="77">
        <f t="shared" si="5"/>
        <v>-9.836065573770492</v>
      </c>
      <c r="I35" s="78">
        <v>43770</v>
      </c>
      <c r="J35" s="76">
        <v>43</v>
      </c>
      <c r="K35" s="77">
        <f t="shared" si="6"/>
        <v>-4.444444444444445</v>
      </c>
      <c r="M35" s="78">
        <v>43770</v>
      </c>
      <c r="N35" s="82">
        <v>51</v>
      </c>
      <c r="O35" s="77">
        <f t="shared" si="7"/>
        <v>-15</v>
      </c>
    </row>
    <row r="36" spans="1:15" ht="15.75" thickBot="1">
      <c r="A36" s="79">
        <v>43800</v>
      </c>
      <c r="B36" s="80"/>
      <c r="C36" s="111"/>
      <c r="E36" s="79">
        <v>43800</v>
      </c>
      <c r="F36" s="80"/>
      <c r="G36" s="111"/>
      <c r="I36" s="79">
        <v>43800</v>
      </c>
      <c r="J36" s="80"/>
      <c r="K36" s="111"/>
      <c r="M36" s="79">
        <v>43800</v>
      </c>
      <c r="N36" s="80"/>
      <c r="O36" s="111"/>
    </row>
    <row r="37" spans="2:3" ht="14.25">
      <c r="B37" s="182"/>
      <c r="C37" s="182"/>
    </row>
    <row r="38" ht="15" thickBot="1"/>
    <row r="39" spans="1:7" ht="15.75" thickBot="1">
      <c r="A39" s="579" t="s">
        <v>255</v>
      </c>
      <c r="B39" s="580"/>
      <c r="C39" s="581"/>
      <c r="E39" s="579" t="s">
        <v>385</v>
      </c>
      <c r="F39" s="580"/>
      <c r="G39" s="581"/>
    </row>
    <row r="40" spans="1:7" ht="15.75" thickBot="1">
      <c r="A40" s="183" t="s">
        <v>86</v>
      </c>
      <c r="B40" s="70" t="s">
        <v>243</v>
      </c>
      <c r="C40" s="70" t="s">
        <v>244</v>
      </c>
      <c r="E40" s="183" t="s">
        <v>86</v>
      </c>
      <c r="F40" s="70" t="s">
        <v>243</v>
      </c>
      <c r="G40" s="70" t="s">
        <v>244</v>
      </c>
    </row>
    <row r="41" spans="1:7" ht="15">
      <c r="A41" s="73">
        <v>43466</v>
      </c>
      <c r="B41" s="269">
        <v>62</v>
      </c>
      <c r="C41" s="110" t="s">
        <v>288</v>
      </c>
      <c r="E41" s="73">
        <v>43466</v>
      </c>
      <c r="F41" s="74">
        <v>57</v>
      </c>
      <c r="G41" s="110" t="s">
        <v>288</v>
      </c>
    </row>
    <row r="42" spans="1:7" ht="15">
      <c r="A42" s="75">
        <v>43497</v>
      </c>
      <c r="B42" s="313">
        <v>60</v>
      </c>
      <c r="C42" s="77">
        <f aca="true" t="shared" si="8" ref="C42:C51">((B42-B41)/B41)*100</f>
        <v>-3.225806451612903</v>
      </c>
      <c r="E42" s="75">
        <v>43497</v>
      </c>
      <c r="F42" s="76">
        <v>51</v>
      </c>
      <c r="G42" s="77">
        <f aca="true" t="shared" si="9" ref="G42:G51">((F42-F41)/F41)*100</f>
        <v>-10.526315789473683</v>
      </c>
    </row>
    <row r="43" spans="1:7" ht="15">
      <c r="A43" s="78">
        <v>43525</v>
      </c>
      <c r="B43" s="269">
        <v>68</v>
      </c>
      <c r="C43" s="77">
        <f t="shared" si="8"/>
        <v>13.333333333333334</v>
      </c>
      <c r="E43" s="78">
        <v>43525</v>
      </c>
      <c r="F43" s="76">
        <v>46</v>
      </c>
      <c r="G43" s="77">
        <f t="shared" si="9"/>
        <v>-9.803921568627452</v>
      </c>
    </row>
    <row r="44" spans="1:7" ht="15">
      <c r="A44" s="78">
        <v>43556</v>
      </c>
      <c r="B44" s="269">
        <v>55</v>
      </c>
      <c r="C44" s="77">
        <f t="shared" si="8"/>
        <v>-19.11764705882353</v>
      </c>
      <c r="E44" s="78">
        <v>43556</v>
      </c>
      <c r="F44" s="76">
        <v>60</v>
      </c>
      <c r="G44" s="77">
        <f t="shared" si="9"/>
        <v>30.434782608695656</v>
      </c>
    </row>
    <row r="45" spans="1:7" ht="15">
      <c r="A45" s="78">
        <v>43586</v>
      </c>
      <c r="B45" s="269">
        <v>67</v>
      </c>
      <c r="C45" s="77">
        <f t="shared" si="8"/>
        <v>21.818181818181817</v>
      </c>
      <c r="E45" s="78">
        <v>43586</v>
      </c>
      <c r="F45" s="76">
        <v>69</v>
      </c>
      <c r="G45" s="77">
        <f t="shared" si="9"/>
        <v>15</v>
      </c>
    </row>
    <row r="46" spans="1:7" ht="15">
      <c r="A46" s="78">
        <v>43617</v>
      </c>
      <c r="B46" s="269">
        <v>39</v>
      </c>
      <c r="C46" s="77">
        <f t="shared" si="8"/>
        <v>-41.7910447761194</v>
      </c>
      <c r="E46" s="78">
        <v>43617</v>
      </c>
      <c r="F46" s="76">
        <v>39</v>
      </c>
      <c r="G46" s="77">
        <f t="shared" si="9"/>
        <v>-43.47826086956522</v>
      </c>
    </row>
    <row r="47" spans="1:7" ht="15">
      <c r="A47" s="78">
        <v>43647</v>
      </c>
      <c r="B47" s="270">
        <v>52</v>
      </c>
      <c r="C47" s="77">
        <f t="shared" si="8"/>
        <v>33.33333333333333</v>
      </c>
      <c r="E47" s="78">
        <v>43647</v>
      </c>
      <c r="F47" s="76">
        <v>46</v>
      </c>
      <c r="G47" s="77">
        <f t="shared" si="9"/>
        <v>17.94871794871795</v>
      </c>
    </row>
    <row r="48" spans="1:7" ht="15">
      <c r="A48" s="78">
        <v>43678</v>
      </c>
      <c r="B48" s="76">
        <v>42</v>
      </c>
      <c r="C48" s="77">
        <f t="shared" si="8"/>
        <v>-19.230769230769234</v>
      </c>
      <c r="E48" s="78">
        <v>43678</v>
      </c>
      <c r="F48" s="76">
        <v>55</v>
      </c>
      <c r="G48" s="77">
        <f t="shared" si="9"/>
        <v>19.565217391304348</v>
      </c>
    </row>
    <row r="49" spans="1:7" ht="15">
      <c r="A49" s="78">
        <v>43709</v>
      </c>
      <c r="B49" s="76">
        <v>40</v>
      </c>
      <c r="C49" s="77">
        <f t="shared" si="8"/>
        <v>-4.761904761904762</v>
      </c>
      <c r="E49" s="78">
        <v>43709</v>
      </c>
      <c r="F49" s="76">
        <v>41</v>
      </c>
      <c r="G49" s="77">
        <f t="shared" si="9"/>
        <v>-25.454545454545453</v>
      </c>
    </row>
    <row r="50" spans="1:7" ht="15">
      <c r="A50" s="78">
        <v>43739</v>
      </c>
      <c r="B50" s="76">
        <v>33</v>
      </c>
      <c r="C50" s="77">
        <f t="shared" si="8"/>
        <v>-17.5</v>
      </c>
      <c r="E50" s="78">
        <v>43739</v>
      </c>
      <c r="F50" s="76">
        <v>55</v>
      </c>
      <c r="G50" s="77">
        <f t="shared" si="9"/>
        <v>34.146341463414636</v>
      </c>
    </row>
    <row r="51" spans="1:7" ht="15">
      <c r="A51" s="78">
        <v>43770</v>
      </c>
      <c r="B51" s="82">
        <v>33</v>
      </c>
      <c r="C51" s="77">
        <f t="shared" si="8"/>
        <v>0</v>
      </c>
      <c r="E51" s="78">
        <v>43770</v>
      </c>
      <c r="F51" s="82">
        <v>27</v>
      </c>
      <c r="G51" s="77">
        <f t="shared" si="9"/>
        <v>-50.90909090909091</v>
      </c>
    </row>
    <row r="52" spans="1:7" ht="15.75" thickBot="1">
      <c r="A52" s="79">
        <v>43800</v>
      </c>
      <c r="B52" s="80"/>
      <c r="C52" s="111"/>
      <c r="E52" s="79">
        <v>43800</v>
      </c>
      <c r="F52" s="80"/>
      <c r="G52" s="111"/>
    </row>
    <row r="54" spans="2:3" ht="14.25">
      <c r="B54" s="182"/>
      <c r="C54" s="182"/>
    </row>
    <row r="55" ht="15">
      <c r="A55" s="67" t="s">
        <v>245</v>
      </c>
    </row>
    <row r="56" ht="15">
      <c r="A56" s="67"/>
    </row>
    <row r="57" spans="1:6" ht="15">
      <c r="A57" s="67" t="s">
        <v>246</v>
      </c>
      <c r="B57" s="192"/>
      <c r="C57" s="192"/>
      <c r="D57" s="67"/>
      <c r="E57" s="67"/>
      <c r="F57" s="67"/>
    </row>
    <row r="58" spans="1:6" ht="15">
      <c r="A58" s="67"/>
      <c r="B58" s="192"/>
      <c r="C58" s="192"/>
      <c r="D58" s="67"/>
      <c r="E58" s="67"/>
      <c r="F58" s="67"/>
    </row>
    <row r="59" spans="1:6" ht="15">
      <c r="A59" s="193" t="s">
        <v>248</v>
      </c>
      <c r="B59" s="192"/>
      <c r="C59" s="192"/>
      <c r="D59" s="67"/>
      <c r="E59" s="67"/>
      <c r="F59" s="67"/>
    </row>
    <row r="61" spans="1:11" ht="14.25">
      <c r="A61" s="572"/>
      <c r="B61" s="572"/>
      <c r="C61" s="572"/>
      <c r="D61" s="573"/>
      <c r="F61" s="577"/>
      <c r="G61" s="577"/>
      <c r="H61" s="577"/>
      <c r="I61" s="573"/>
      <c r="J61" s="573"/>
      <c r="K61" s="198"/>
    </row>
    <row r="62" spans="2:9" ht="14.25">
      <c r="B62" s="199"/>
      <c r="C62" s="199"/>
      <c r="D62" s="199"/>
      <c r="E62" s="199"/>
      <c r="F62" s="199"/>
      <c r="G62" s="199"/>
      <c r="H62" s="199"/>
      <c r="I62" s="199"/>
    </row>
    <row r="63" spans="1:11" ht="14.25">
      <c r="A63" s="572"/>
      <c r="B63" s="573"/>
      <c r="C63" s="573"/>
      <c r="D63" s="573"/>
      <c r="F63" s="572"/>
      <c r="G63" s="572"/>
      <c r="H63" s="572"/>
      <c r="I63" s="573"/>
      <c r="J63" s="573"/>
      <c r="K63" s="198"/>
    </row>
    <row r="64" spans="1:9" ht="14.25">
      <c r="A64" s="197"/>
      <c r="B64" s="199"/>
      <c r="C64" s="199"/>
      <c r="D64" s="199"/>
      <c r="E64" s="199"/>
      <c r="F64" s="199"/>
      <c r="G64" s="199"/>
      <c r="H64" s="199"/>
      <c r="I64" s="199"/>
    </row>
    <row r="65" spans="2:11" ht="14.25">
      <c r="B65" s="182"/>
      <c r="C65" s="182"/>
      <c r="F65" s="577"/>
      <c r="G65" s="577"/>
      <c r="H65" s="577"/>
      <c r="I65" s="577"/>
      <c r="J65" s="577"/>
      <c r="K65" s="577"/>
    </row>
    <row r="66" spans="2:9" ht="14.25">
      <c r="B66" s="199"/>
      <c r="C66" s="199"/>
      <c r="D66" s="199"/>
      <c r="E66" s="199"/>
      <c r="F66" s="199"/>
      <c r="G66" s="199"/>
      <c r="H66" s="199"/>
      <c r="I66" s="199"/>
    </row>
    <row r="67" spans="1:9" ht="14.25">
      <c r="A67" s="573"/>
      <c r="B67" s="573"/>
      <c r="C67" s="573"/>
      <c r="D67" s="573"/>
      <c r="E67" s="199"/>
      <c r="F67" s="199"/>
      <c r="G67" s="199"/>
      <c r="H67" s="199"/>
      <c r="I67" s="199"/>
    </row>
    <row r="108" ht="57" customHeight="1"/>
    <row r="110" ht="81" customHeight="1">
      <c r="Q110" s="187"/>
    </row>
    <row r="112" ht="85.5" customHeight="1"/>
    <row r="114" ht="56.25" customHeight="1"/>
  </sheetData>
  <sheetProtection/>
  <mergeCells count="16">
    <mergeCell ref="F65:K65"/>
    <mergeCell ref="A67:D67"/>
    <mergeCell ref="A23:C23"/>
    <mergeCell ref="A61:D61"/>
    <mergeCell ref="F61:J61"/>
    <mergeCell ref="A63:D63"/>
    <mergeCell ref="F63:J63"/>
    <mergeCell ref="A7:C7"/>
    <mergeCell ref="M7:O7"/>
    <mergeCell ref="E23:G23"/>
    <mergeCell ref="E7:G7"/>
    <mergeCell ref="I7:K7"/>
    <mergeCell ref="E39:G39"/>
    <mergeCell ref="A39:C39"/>
    <mergeCell ref="I23:K23"/>
    <mergeCell ref="M23:O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40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" width="27.00390625" style="27" customWidth="1"/>
    <col min="2" max="2" width="9.140625" style="40" customWidth="1"/>
    <col min="3" max="8" width="9.140625" style="27" customWidth="1"/>
    <col min="9" max="9" width="53.57421875" style="27" bestFit="1" customWidth="1"/>
    <col min="10" max="10" width="9.140625" style="27" customWidth="1"/>
    <col min="11" max="16384" width="9.140625" style="27" customWidth="1"/>
  </cols>
  <sheetData>
    <row r="1" ht="15">
      <c r="A1" s="19" t="s">
        <v>80</v>
      </c>
    </row>
    <row r="2" spans="1:10" ht="15">
      <c r="A2" s="2" t="s">
        <v>81</v>
      </c>
      <c r="H2" s="28"/>
      <c r="I2" s="28"/>
      <c r="J2" s="28"/>
    </row>
    <row r="3" spans="8:10" ht="15.75" thickBot="1">
      <c r="H3" s="28"/>
      <c r="I3" s="28"/>
      <c r="J3" s="28"/>
    </row>
    <row r="4" spans="1:10" ht="15" customHeight="1" thickBot="1">
      <c r="A4" s="113" t="s">
        <v>157</v>
      </c>
      <c r="B4" s="41" t="s">
        <v>153</v>
      </c>
      <c r="C4" s="29"/>
      <c r="H4" s="28"/>
      <c r="I4" s="7"/>
      <c r="J4" s="28"/>
    </row>
    <row r="5" spans="1:10" ht="15">
      <c r="A5" s="22" t="s">
        <v>239</v>
      </c>
      <c r="B5" s="416">
        <v>85</v>
      </c>
      <c r="C5" s="7"/>
      <c r="H5" s="28"/>
      <c r="I5" s="28"/>
      <c r="J5" s="28"/>
    </row>
    <row r="6" spans="1:3" ht="15">
      <c r="A6" s="22" t="s">
        <v>382</v>
      </c>
      <c r="B6" s="391">
        <v>55</v>
      </c>
      <c r="C6" s="7"/>
    </row>
    <row r="7" spans="1:3" ht="15">
      <c r="A7" s="22" t="s">
        <v>383</v>
      </c>
      <c r="B7" s="391">
        <v>51</v>
      </c>
      <c r="C7" s="7"/>
    </row>
    <row r="8" spans="1:3" ht="15">
      <c r="A8" s="22" t="s">
        <v>256</v>
      </c>
      <c r="B8" s="391">
        <v>49</v>
      </c>
      <c r="C8" s="7"/>
    </row>
    <row r="9" spans="1:3" ht="15">
      <c r="A9" s="22" t="s">
        <v>240</v>
      </c>
      <c r="B9" s="391">
        <v>48</v>
      </c>
      <c r="C9" s="7"/>
    </row>
    <row r="10" spans="1:3" ht="15">
      <c r="A10" s="22" t="s">
        <v>384</v>
      </c>
      <c r="B10" s="391">
        <v>44</v>
      </c>
      <c r="C10" s="7"/>
    </row>
    <row r="11" spans="1:3" ht="15">
      <c r="A11" s="22" t="s">
        <v>259</v>
      </c>
      <c r="B11" s="391">
        <v>43</v>
      </c>
      <c r="C11" s="7"/>
    </row>
    <row r="12" spans="1:3" ht="15">
      <c r="A12" s="22" t="s">
        <v>387</v>
      </c>
      <c r="B12" s="391">
        <v>40</v>
      </c>
      <c r="C12" s="7"/>
    </row>
    <row r="13" spans="1:3" ht="15">
      <c r="A13" s="22" t="s">
        <v>258</v>
      </c>
      <c r="B13" s="391">
        <v>38</v>
      </c>
      <c r="C13" s="7"/>
    </row>
    <row r="14" spans="1:3" ht="15">
      <c r="A14" s="22" t="s">
        <v>257</v>
      </c>
      <c r="B14" s="391">
        <v>38</v>
      </c>
      <c r="C14" s="7"/>
    </row>
    <row r="15" spans="1:3" ht="15">
      <c r="A15" s="22" t="s">
        <v>391</v>
      </c>
      <c r="B15" s="391">
        <v>35</v>
      </c>
      <c r="C15" s="7"/>
    </row>
    <row r="16" spans="1:3" ht="15">
      <c r="A16" s="22" t="s">
        <v>255</v>
      </c>
      <c r="B16" s="391">
        <v>33</v>
      </c>
      <c r="C16" s="7"/>
    </row>
    <row r="17" spans="1:3" ht="15">
      <c r="A17" s="22" t="s">
        <v>241</v>
      </c>
      <c r="B17" s="391">
        <v>31</v>
      </c>
      <c r="C17" s="7"/>
    </row>
    <row r="18" spans="1:3" ht="15">
      <c r="A18" s="56" t="s">
        <v>386</v>
      </c>
      <c r="B18" s="469">
        <v>29</v>
      </c>
      <c r="C18" s="7"/>
    </row>
    <row r="19" spans="1:3" ht="15">
      <c r="A19" s="22" t="s">
        <v>385</v>
      </c>
      <c r="B19" s="391">
        <v>27</v>
      </c>
      <c r="C19" s="7"/>
    </row>
    <row r="20" spans="1:3" ht="15">
      <c r="A20" s="22" t="s">
        <v>390</v>
      </c>
      <c r="B20" s="391">
        <v>25</v>
      </c>
      <c r="C20" s="7"/>
    </row>
    <row r="21" spans="1:3" ht="15">
      <c r="A21" s="22" t="s">
        <v>388</v>
      </c>
      <c r="B21" s="391">
        <v>24</v>
      </c>
      <c r="C21" s="7"/>
    </row>
    <row r="22" spans="1:3" ht="15">
      <c r="A22" s="22" t="s">
        <v>394</v>
      </c>
      <c r="B22" s="391">
        <v>24</v>
      </c>
      <c r="C22" s="7"/>
    </row>
    <row r="23" spans="1:3" ht="15">
      <c r="A23" s="22" t="s">
        <v>381</v>
      </c>
      <c r="B23" s="391">
        <v>22</v>
      </c>
      <c r="C23" s="7"/>
    </row>
    <row r="24" spans="1:3" ht="15">
      <c r="A24" s="22" t="s">
        <v>395</v>
      </c>
      <c r="B24" s="391">
        <v>21</v>
      </c>
      <c r="C24" s="7"/>
    </row>
    <row r="25" spans="1:3" ht="15">
      <c r="A25" s="22" t="s">
        <v>392</v>
      </c>
      <c r="B25" s="391">
        <v>20</v>
      </c>
      <c r="C25" s="7"/>
    </row>
    <row r="26" spans="1:3" ht="15">
      <c r="A26" s="22" t="s">
        <v>398</v>
      </c>
      <c r="B26" s="391">
        <v>20</v>
      </c>
      <c r="C26" s="7"/>
    </row>
    <row r="27" spans="1:3" ht="15">
      <c r="A27" s="22" t="s">
        <v>389</v>
      </c>
      <c r="B27" s="391">
        <v>19</v>
      </c>
      <c r="C27" s="7"/>
    </row>
    <row r="28" spans="1:3" ht="15">
      <c r="A28" s="22" t="s">
        <v>393</v>
      </c>
      <c r="B28" s="391">
        <v>18</v>
      </c>
      <c r="C28" s="7"/>
    </row>
    <row r="29" spans="1:3" ht="15">
      <c r="A29" s="22" t="s">
        <v>397</v>
      </c>
      <c r="B29" s="391">
        <v>17</v>
      </c>
      <c r="C29" s="7"/>
    </row>
    <row r="30" spans="1:3" ht="15">
      <c r="A30" s="22" t="s">
        <v>399</v>
      </c>
      <c r="B30" s="391">
        <v>15</v>
      </c>
      <c r="C30" s="7"/>
    </row>
    <row r="31" spans="1:3" ht="15">
      <c r="A31" s="22" t="s">
        <v>400</v>
      </c>
      <c r="B31" s="391">
        <v>14</v>
      </c>
      <c r="C31" s="7"/>
    </row>
    <row r="32" spans="1:3" ht="15">
      <c r="A32" s="22" t="s">
        <v>396</v>
      </c>
      <c r="B32" s="391">
        <v>11</v>
      </c>
      <c r="C32" s="7"/>
    </row>
    <row r="33" spans="1:3" ht="15">
      <c r="A33" s="22" t="s">
        <v>401</v>
      </c>
      <c r="B33" s="391">
        <v>9</v>
      </c>
      <c r="C33" s="7"/>
    </row>
    <row r="34" spans="1:3" ht="15">
      <c r="A34" s="22" t="s">
        <v>404</v>
      </c>
      <c r="B34" s="391">
        <v>6</v>
      </c>
      <c r="C34" s="7"/>
    </row>
    <row r="35" spans="1:3" ht="15">
      <c r="A35" s="22" t="s">
        <v>402</v>
      </c>
      <c r="B35" s="391">
        <v>5</v>
      </c>
      <c r="C35" s="7"/>
    </row>
    <row r="36" spans="1:3" ht="15.75" thickBot="1">
      <c r="A36" s="22" t="s">
        <v>403</v>
      </c>
      <c r="B36" s="422">
        <v>2</v>
      </c>
      <c r="C36" s="7"/>
    </row>
    <row r="37" spans="1:10" ht="16.5" thickBot="1">
      <c r="A37" s="33" t="s">
        <v>175</v>
      </c>
      <c r="B37" s="547">
        <f>SUM(B5:B36)</f>
        <v>918</v>
      </c>
      <c r="C37" s="15"/>
      <c r="H37" s="30"/>
      <c r="I37" s="31"/>
      <c r="J37" s="30"/>
    </row>
    <row r="38" spans="8:10" ht="15">
      <c r="H38" s="30"/>
      <c r="I38" s="31"/>
      <c r="J38" s="30"/>
    </row>
    <row r="39" spans="8:10" ht="15">
      <c r="H39" s="30"/>
      <c r="I39" s="31"/>
      <c r="J39" s="30"/>
    </row>
    <row r="40" spans="8:10" ht="15">
      <c r="H40" s="30"/>
      <c r="I40" s="31"/>
      <c r="J40" s="30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421875" style="69" customWidth="1"/>
    <col min="2" max="2" width="16.28125" style="293" customWidth="1"/>
    <col min="3" max="3" width="16.140625" style="69" customWidth="1"/>
    <col min="4" max="4" width="15.421875" style="69" customWidth="1"/>
    <col min="5" max="5" width="16.57421875" style="69" customWidth="1"/>
    <col min="6" max="6" width="14.421875" style="69" customWidth="1"/>
    <col min="7" max="7" width="14.7109375" style="69" customWidth="1"/>
    <col min="8" max="8" width="17.421875" style="69" customWidth="1"/>
    <col min="9" max="9" width="14.8515625" style="69" customWidth="1"/>
    <col min="10" max="10" width="13.8515625" style="293" customWidth="1"/>
    <col min="11" max="11" width="13.7109375" style="69" customWidth="1"/>
    <col min="12" max="12" width="14.00390625" style="69" customWidth="1"/>
    <col min="13" max="13" width="15.8515625" style="69" customWidth="1"/>
    <col min="14" max="14" width="11.57421875" style="69" bestFit="1" customWidth="1"/>
    <col min="15" max="15" width="9.140625" style="69" customWidth="1"/>
    <col min="16" max="16" width="17.8515625" style="69" bestFit="1" customWidth="1"/>
    <col min="17" max="16384" width="9.140625" style="69" customWidth="1"/>
  </cols>
  <sheetData>
    <row r="1" spans="1:2" ht="15">
      <c r="A1" s="163" t="s">
        <v>80</v>
      </c>
      <c r="B1" s="163"/>
    </row>
    <row r="2" spans="1:2" ht="15">
      <c r="A2" s="67" t="s">
        <v>81</v>
      </c>
      <c r="B2" s="67"/>
    </row>
    <row r="3" spans="1:2" ht="15">
      <c r="A3" s="67"/>
      <c r="B3" s="67"/>
    </row>
    <row r="4" spans="1:2" ht="15.75" thickBot="1">
      <c r="A4" s="164"/>
      <c r="B4" s="164"/>
    </row>
    <row r="5" spans="1:14" ht="15.75" thickBot="1">
      <c r="A5" s="165" t="s">
        <v>293</v>
      </c>
      <c r="B5" s="348">
        <v>43770</v>
      </c>
      <c r="C5" s="348">
        <v>43739</v>
      </c>
      <c r="D5" s="348">
        <v>43709</v>
      </c>
      <c r="E5" s="166">
        <v>43678</v>
      </c>
      <c r="F5" s="166">
        <v>43647</v>
      </c>
      <c r="G5" s="166">
        <v>43617</v>
      </c>
      <c r="H5" s="166">
        <v>43586</v>
      </c>
      <c r="I5" s="166">
        <v>43556</v>
      </c>
      <c r="J5" s="166">
        <v>43525</v>
      </c>
      <c r="K5" s="166">
        <v>43497</v>
      </c>
      <c r="L5" s="166">
        <v>43466</v>
      </c>
      <c r="M5" s="166" t="s">
        <v>153</v>
      </c>
      <c r="N5" s="167" t="s">
        <v>298</v>
      </c>
    </row>
    <row r="6" spans="1:14" ht="15">
      <c r="A6" s="168" t="s">
        <v>291</v>
      </c>
      <c r="B6" s="209">
        <v>38</v>
      </c>
      <c r="C6" s="476">
        <v>42</v>
      </c>
      <c r="D6" s="476">
        <v>46</v>
      </c>
      <c r="E6" s="209">
        <v>41</v>
      </c>
      <c r="F6" s="209">
        <v>27</v>
      </c>
      <c r="G6" s="209">
        <v>29</v>
      </c>
      <c r="H6" s="209">
        <v>21</v>
      </c>
      <c r="I6" s="209">
        <v>33</v>
      </c>
      <c r="J6" s="209">
        <v>23</v>
      </c>
      <c r="K6" s="210">
        <v>19</v>
      </c>
      <c r="L6" s="207">
        <v>31</v>
      </c>
      <c r="M6" s="389">
        <f>SUM(B6:L6)</f>
        <v>350</v>
      </c>
      <c r="N6" s="397">
        <f>AVERAGE(B6:L6)</f>
        <v>31.818181818181817</v>
      </c>
    </row>
    <row r="7" spans="1:14" ht="15.75" thickBot="1">
      <c r="A7" s="169" t="s">
        <v>294</v>
      </c>
      <c r="B7" s="211">
        <v>39</v>
      </c>
      <c r="C7" s="477">
        <v>39</v>
      </c>
      <c r="D7" s="477">
        <v>49</v>
      </c>
      <c r="E7" s="211">
        <v>22</v>
      </c>
      <c r="F7" s="211">
        <v>8</v>
      </c>
      <c r="G7" s="211">
        <v>30</v>
      </c>
      <c r="H7" s="211">
        <v>35</v>
      </c>
      <c r="I7" s="211">
        <v>47</v>
      </c>
      <c r="J7" s="211">
        <v>26</v>
      </c>
      <c r="K7" s="212">
        <v>42</v>
      </c>
      <c r="L7" s="208">
        <v>59</v>
      </c>
      <c r="M7" s="388">
        <f>SUM(B7:L7)</f>
        <v>396</v>
      </c>
      <c r="N7" s="398">
        <f>AVERAGE(B7:L7)</f>
        <v>36</v>
      </c>
    </row>
    <row r="8" spans="1:14" ht="15.75" thickBot="1">
      <c r="A8" s="170" t="s">
        <v>296</v>
      </c>
      <c r="B8" s="474">
        <f aca="true" t="shared" si="0" ref="B8:G8">SUM(B6:B7)</f>
        <v>77</v>
      </c>
      <c r="C8" s="474">
        <f t="shared" si="0"/>
        <v>81</v>
      </c>
      <c r="D8" s="474">
        <f t="shared" si="0"/>
        <v>95</v>
      </c>
      <c r="E8" s="175">
        <f t="shared" si="0"/>
        <v>63</v>
      </c>
      <c r="F8" s="175">
        <f t="shared" si="0"/>
        <v>35</v>
      </c>
      <c r="G8" s="175">
        <f t="shared" si="0"/>
        <v>59</v>
      </c>
      <c r="H8" s="175">
        <f aca="true" t="shared" si="1" ref="H8:N8">SUM(H6:H7)</f>
        <v>56</v>
      </c>
      <c r="I8" s="175">
        <f t="shared" si="1"/>
        <v>80</v>
      </c>
      <c r="J8" s="175">
        <f t="shared" si="1"/>
        <v>49</v>
      </c>
      <c r="K8" s="175">
        <f t="shared" si="1"/>
        <v>61</v>
      </c>
      <c r="L8" s="221">
        <f t="shared" si="1"/>
        <v>90</v>
      </c>
      <c r="M8" s="175">
        <f>SUM(B8:L8)</f>
        <v>746</v>
      </c>
      <c r="N8" s="399">
        <f t="shared" si="1"/>
        <v>67.81818181818181</v>
      </c>
    </row>
    <row r="9" spans="1:18" ht="15.75" thickBot="1">
      <c r="A9" s="171" t="s">
        <v>295</v>
      </c>
      <c r="B9" s="214">
        <v>140</v>
      </c>
      <c r="C9" s="478">
        <v>138</v>
      </c>
      <c r="D9" s="478">
        <v>150</v>
      </c>
      <c r="E9" s="214">
        <v>148</v>
      </c>
      <c r="F9" s="214">
        <v>124</v>
      </c>
      <c r="G9" s="214">
        <v>97</v>
      </c>
      <c r="H9" s="214">
        <v>112</v>
      </c>
      <c r="I9" s="214">
        <v>74</v>
      </c>
      <c r="J9" s="214">
        <v>107</v>
      </c>
      <c r="K9" s="215">
        <v>85</v>
      </c>
      <c r="L9" s="395">
        <v>94</v>
      </c>
      <c r="M9" s="402">
        <f>SUM(B9:L9)</f>
        <v>1269</v>
      </c>
      <c r="N9" s="400">
        <f>AVERAGE(B9:L9)</f>
        <v>115.36363636363636</v>
      </c>
      <c r="P9" s="96"/>
      <c r="Q9" s="96"/>
      <c r="R9" s="96"/>
    </row>
    <row r="10" spans="1:18" ht="15.75" thickBot="1">
      <c r="A10" s="172" t="s">
        <v>176</v>
      </c>
      <c r="B10" s="475">
        <f aca="true" t="shared" si="2" ref="B10:G10">B6+B7+B9</f>
        <v>217</v>
      </c>
      <c r="C10" s="475">
        <f t="shared" si="2"/>
        <v>219</v>
      </c>
      <c r="D10" s="475">
        <f t="shared" si="2"/>
        <v>245</v>
      </c>
      <c r="E10" s="176">
        <f t="shared" si="2"/>
        <v>211</v>
      </c>
      <c r="F10" s="176">
        <f t="shared" si="2"/>
        <v>159</v>
      </c>
      <c r="G10" s="176">
        <f t="shared" si="2"/>
        <v>156</v>
      </c>
      <c r="H10" s="176">
        <f aca="true" t="shared" si="3" ref="H10:N10">H6+H7+H9</f>
        <v>168</v>
      </c>
      <c r="I10" s="176">
        <f t="shared" si="3"/>
        <v>154</v>
      </c>
      <c r="J10" s="176">
        <f t="shared" si="3"/>
        <v>156</v>
      </c>
      <c r="K10" s="176">
        <f t="shared" si="3"/>
        <v>146</v>
      </c>
      <c r="L10" s="396">
        <f t="shared" si="3"/>
        <v>184</v>
      </c>
      <c r="M10" s="176">
        <f>SUM(B10:L10)</f>
        <v>2015</v>
      </c>
      <c r="N10" s="401">
        <f t="shared" si="3"/>
        <v>183.1818181818182</v>
      </c>
      <c r="P10" s="81"/>
      <c r="Q10" s="81"/>
      <c r="R10" s="81"/>
    </row>
    <row r="11" spans="1:13" s="84" customFormat="1" ht="15">
      <c r="A11" s="99"/>
      <c r="B11" s="99"/>
      <c r="C11" s="173"/>
      <c r="D11" s="81"/>
      <c r="E11" s="81"/>
      <c r="F11" s="81"/>
      <c r="G11" s="81"/>
      <c r="H11" s="81"/>
      <c r="I11" s="81"/>
      <c r="J11" s="81"/>
      <c r="K11" s="174"/>
      <c r="L11" s="174"/>
      <c r="M11" s="174"/>
    </row>
    <row r="12" spans="1:13" s="84" customFormat="1" ht="15">
      <c r="A12" s="99"/>
      <c r="B12" s="99"/>
      <c r="C12" s="173"/>
      <c r="D12" s="81"/>
      <c r="E12" s="81"/>
      <c r="F12" s="81"/>
      <c r="G12" s="81"/>
      <c r="H12" s="81"/>
      <c r="I12" s="81"/>
      <c r="J12" s="81"/>
      <c r="K12" s="174"/>
      <c r="L12" s="174"/>
      <c r="M12" s="174"/>
    </row>
    <row r="13" spans="1:13" s="84" customFormat="1" ht="15.75" thickBot="1">
      <c r="A13" s="99"/>
      <c r="B13" s="586" t="s">
        <v>299</v>
      </c>
      <c r="C13" s="586"/>
      <c r="D13" s="586"/>
      <c r="E13" s="586"/>
      <c r="F13" s="586"/>
      <c r="G13" s="586"/>
      <c r="H13" s="586"/>
      <c r="I13" s="586"/>
      <c r="J13" s="586"/>
      <c r="K13" s="586"/>
      <c r="L13" s="174"/>
      <c r="M13" s="174"/>
    </row>
    <row r="14" spans="1:21" s="327" customFormat="1" ht="30.75" thickBot="1">
      <c r="A14" s="591" t="s">
        <v>293</v>
      </c>
      <c r="B14" s="592" t="s">
        <v>537</v>
      </c>
      <c r="C14" s="592" t="s">
        <v>533</v>
      </c>
      <c r="D14" s="592" t="s">
        <v>529</v>
      </c>
      <c r="E14" s="592" t="s">
        <v>524</v>
      </c>
      <c r="F14" s="592" t="s">
        <v>483</v>
      </c>
      <c r="G14" s="592" t="s">
        <v>476</v>
      </c>
      <c r="H14" s="592" t="s">
        <v>474</v>
      </c>
      <c r="I14" s="592" t="s">
        <v>418</v>
      </c>
      <c r="J14" s="592" t="s">
        <v>406</v>
      </c>
      <c r="K14" s="592" t="s">
        <v>304</v>
      </c>
      <c r="L14" s="592" t="s">
        <v>305</v>
      </c>
      <c r="M14" s="592" t="s">
        <v>306</v>
      </c>
      <c r="O14" s="593"/>
      <c r="P14" s="593"/>
      <c r="Q14" s="593"/>
      <c r="R14" s="593"/>
      <c r="S14" s="594"/>
      <c r="T14" s="594"/>
      <c r="U14" s="594"/>
    </row>
    <row r="15" spans="1:21" s="84" customFormat="1" ht="15">
      <c r="A15" s="168" t="s">
        <v>291</v>
      </c>
      <c r="B15" s="216">
        <f aca="true" t="shared" si="4" ref="B15:L15">(B6*100)/B8</f>
        <v>49.35064935064935</v>
      </c>
      <c r="C15" s="216">
        <f t="shared" si="4"/>
        <v>51.851851851851855</v>
      </c>
      <c r="D15" s="216">
        <f t="shared" si="4"/>
        <v>48.421052631578945</v>
      </c>
      <c r="E15" s="216">
        <f t="shared" si="4"/>
        <v>65.07936507936508</v>
      </c>
      <c r="F15" s="216">
        <f t="shared" si="4"/>
        <v>77.14285714285714</v>
      </c>
      <c r="G15" s="216">
        <f t="shared" si="4"/>
        <v>49.152542372881356</v>
      </c>
      <c r="H15" s="216">
        <f t="shared" si="4"/>
        <v>37.5</v>
      </c>
      <c r="I15" s="216">
        <f t="shared" si="4"/>
        <v>41.25</v>
      </c>
      <c r="J15" s="216">
        <f t="shared" si="4"/>
        <v>46.93877551020408</v>
      </c>
      <c r="K15" s="216">
        <f t="shared" si="4"/>
        <v>31.147540983606557</v>
      </c>
      <c r="L15" s="217">
        <f t="shared" si="4"/>
        <v>34.44444444444444</v>
      </c>
      <c r="M15" s="216">
        <f>(N6*100)/N8</f>
        <v>46.916890080428956</v>
      </c>
      <c r="O15" s="81"/>
      <c r="P15" s="81"/>
      <c r="Q15" s="81"/>
      <c r="R15" s="81"/>
      <c r="S15" s="174"/>
      <c r="T15" s="174"/>
      <c r="U15" s="174"/>
    </row>
    <row r="16" spans="1:21" s="84" customFormat="1" ht="15.75" thickBot="1">
      <c r="A16" s="169" t="s">
        <v>294</v>
      </c>
      <c r="B16" s="218">
        <f aca="true" t="shared" si="5" ref="B16:L16">(B7*100)/B8</f>
        <v>50.64935064935065</v>
      </c>
      <c r="C16" s="218">
        <f t="shared" si="5"/>
        <v>48.148148148148145</v>
      </c>
      <c r="D16" s="218">
        <f t="shared" si="5"/>
        <v>51.578947368421055</v>
      </c>
      <c r="E16" s="218">
        <f t="shared" si="5"/>
        <v>34.92063492063492</v>
      </c>
      <c r="F16" s="218">
        <f t="shared" si="5"/>
        <v>22.857142857142858</v>
      </c>
      <c r="G16" s="218">
        <f t="shared" si="5"/>
        <v>50.847457627118644</v>
      </c>
      <c r="H16" s="218">
        <f t="shared" si="5"/>
        <v>62.5</v>
      </c>
      <c r="I16" s="218">
        <f t="shared" si="5"/>
        <v>58.75</v>
      </c>
      <c r="J16" s="218">
        <f t="shared" si="5"/>
        <v>53.06122448979592</v>
      </c>
      <c r="K16" s="218">
        <f t="shared" si="5"/>
        <v>68.85245901639344</v>
      </c>
      <c r="L16" s="219">
        <f t="shared" si="5"/>
        <v>65.55555555555556</v>
      </c>
      <c r="M16" s="220">
        <f>(N7*100)/N8</f>
        <v>53.08310991957105</v>
      </c>
      <c r="O16" s="81"/>
      <c r="P16" s="81"/>
      <c r="Q16" s="81"/>
      <c r="R16" s="81"/>
      <c r="S16" s="174"/>
      <c r="T16" s="174"/>
      <c r="U16" s="174"/>
    </row>
    <row r="17" spans="1:20" s="84" customFormat="1" ht="15.75" thickBot="1">
      <c r="A17" s="170" t="s">
        <v>296</v>
      </c>
      <c r="B17" s="222">
        <f>SUM(B15:B16)</f>
        <v>100</v>
      </c>
      <c r="C17" s="222">
        <f>SUM(C15:C16)</f>
        <v>100</v>
      </c>
      <c r="D17" s="222">
        <f>SUM(D15:D16)</f>
        <v>100</v>
      </c>
      <c r="E17" s="222">
        <f>SUM(E15:E16)</f>
        <v>100</v>
      </c>
      <c r="F17" s="222">
        <f aca="true" t="shared" si="6" ref="F17:L17">SUM(G15:G16)</f>
        <v>100</v>
      </c>
      <c r="G17" s="222">
        <f t="shared" si="6"/>
        <v>100</v>
      </c>
      <c r="H17" s="222">
        <f t="shared" si="6"/>
        <v>100</v>
      </c>
      <c r="I17" s="175">
        <f t="shared" si="6"/>
        <v>100</v>
      </c>
      <c r="J17" s="175">
        <f t="shared" si="6"/>
        <v>100</v>
      </c>
      <c r="K17" s="221">
        <f t="shared" si="6"/>
        <v>100</v>
      </c>
      <c r="L17" s="175">
        <f t="shared" si="6"/>
        <v>100</v>
      </c>
      <c r="M17" s="213">
        <f>SUM(M15:M16)</f>
        <v>100</v>
      </c>
      <c r="O17" s="81"/>
      <c r="P17" s="81"/>
      <c r="Q17" s="81"/>
      <c r="R17" s="174"/>
      <c r="S17" s="174"/>
      <c r="T17" s="174"/>
    </row>
    <row r="18" spans="1:13" s="84" customFormat="1" ht="15">
      <c r="A18" s="99"/>
      <c r="B18" s="99"/>
      <c r="C18" s="173"/>
      <c r="D18" s="81"/>
      <c r="E18" s="81"/>
      <c r="F18" s="81"/>
      <c r="G18" s="81"/>
      <c r="H18" s="81"/>
      <c r="I18" s="81"/>
      <c r="J18" s="81"/>
      <c r="K18" s="174"/>
      <c r="L18" s="174"/>
      <c r="M18" s="174"/>
    </row>
    <row r="19" spans="1:13" s="84" customFormat="1" ht="15">
      <c r="A19" s="99"/>
      <c r="B19" s="99"/>
      <c r="C19" s="173"/>
      <c r="D19" s="81"/>
      <c r="E19" s="81"/>
      <c r="F19" s="81"/>
      <c r="G19" s="81"/>
      <c r="H19" s="81"/>
      <c r="I19" s="81"/>
      <c r="J19" s="81"/>
      <c r="K19" s="174"/>
      <c r="L19" s="174"/>
      <c r="M19" s="174"/>
    </row>
    <row r="20" spans="1:13" s="84" customFormat="1" ht="15.75" thickBot="1">
      <c r="A20" s="99"/>
      <c r="B20" s="585" t="s">
        <v>300</v>
      </c>
      <c r="C20" s="585"/>
      <c r="D20" s="585"/>
      <c r="E20" s="585"/>
      <c r="F20" s="585"/>
      <c r="G20" s="585"/>
      <c r="H20" s="585"/>
      <c r="I20" s="585"/>
      <c r="J20" s="585"/>
      <c r="K20" s="585"/>
      <c r="L20" s="174"/>
      <c r="M20" s="174"/>
    </row>
    <row r="21" spans="1:21" s="327" customFormat="1" ht="30.75" thickBot="1">
      <c r="A21" s="591" t="s">
        <v>293</v>
      </c>
      <c r="B21" s="595" t="s">
        <v>538</v>
      </c>
      <c r="C21" s="595" t="s">
        <v>534</v>
      </c>
      <c r="D21" s="595" t="s">
        <v>530</v>
      </c>
      <c r="E21" s="595" t="s">
        <v>525</v>
      </c>
      <c r="F21" s="595" t="s">
        <v>484</v>
      </c>
      <c r="G21" s="595" t="s">
        <v>477</v>
      </c>
      <c r="H21" s="595" t="s">
        <v>475</v>
      </c>
      <c r="I21" s="595" t="s">
        <v>419</v>
      </c>
      <c r="J21" s="595" t="s">
        <v>405</v>
      </c>
      <c r="K21" s="595" t="s">
        <v>301</v>
      </c>
      <c r="L21" s="595" t="s">
        <v>302</v>
      </c>
      <c r="M21" s="595" t="s">
        <v>303</v>
      </c>
      <c r="O21" s="593"/>
      <c r="P21" s="593"/>
      <c r="Q21" s="593"/>
      <c r="R21" s="593"/>
      <c r="S21" s="594"/>
      <c r="T21" s="594"/>
      <c r="U21" s="594"/>
    </row>
    <row r="22" spans="1:21" s="84" customFormat="1" ht="15">
      <c r="A22" s="168" t="s">
        <v>291</v>
      </c>
      <c r="B22" s="216">
        <f aca="true" t="shared" si="7" ref="B22:L22">(B6*100)/B10</f>
        <v>17.51152073732719</v>
      </c>
      <c r="C22" s="216">
        <f t="shared" si="7"/>
        <v>19.17808219178082</v>
      </c>
      <c r="D22" s="216">
        <f t="shared" si="7"/>
        <v>18.775510204081634</v>
      </c>
      <c r="E22" s="216">
        <f t="shared" si="7"/>
        <v>19.43127962085308</v>
      </c>
      <c r="F22" s="216">
        <f t="shared" si="7"/>
        <v>16.9811320754717</v>
      </c>
      <c r="G22" s="216">
        <f t="shared" si="7"/>
        <v>18.58974358974359</v>
      </c>
      <c r="H22" s="216">
        <f t="shared" si="7"/>
        <v>12.5</v>
      </c>
      <c r="I22" s="216">
        <f t="shared" si="7"/>
        <v>21.428571428571427</v>
      </c>
      <c r="J22" s="216">
        <f t="shared" si="7"/>
        <v>14.743589743589743</v>
      </c>
      <c r="K22" s="216">
        <f t="shared" si="7"/>
        <v>13.013698630136986</v>
      </c>
      <c r="L22" s="223">
        <f t="shared" si="7"/>
        <v>16.847826086956523</v>
      </c>
      <c r="M22" s="224">
        <f>(N6*100)/N10</f>
        <v>17.3697270471464</v>
      </c>
      <c r="O22" s="81"/>
      <c r="P22" s="81"/>
      <c r="Q22" s="81"/>
      <c r="R22" s="81"/>
      <c r="S22" s="174"/>
      <c r="T22" s="174"/>
      <c r="U22" s="174"/>
    </row>
    <row r="23" spans="1:21" s="84" customFormat="1" ht="15.75" thickBot="1">
      <c r="A23" s="169" t="s">
        <v>294</v>
      </c>
      <c r="B23" s="220">
        <f aca="true" t="shared" si="8" ref="B23:L23">(B7*100)/B10</f>
        <v>17.972350230414747</v>
      </c>
      <c r="C23" s="220">
        <f t="shared" si="8"/>
        <v>17.80821917808219</v>
      </c>
      <c r="D23" s="220">
        <f t="shared" si="8"/>
        <v>20</v>
      </c>
      <c r="E23" s="220">
        <f t="shared" si="8"/>
        <v>10.42654028436019</v>
      </c>
      <c r="F23" s="220">
        <f t="shared" si="8"/>
        <v>5.031446540880503</v>
      </c>
      <c r="G23" s="220">
        <f t="shared" si="8"/>
        <v>19.23076923076923</v>
      </c>
      <c r="H23" s="220">
        <f t="shared" si="8"/>
        <v>20.833333333333332</v>
      </c>
      <c r="I23" s="220">
        <f t="shared" si="8"/>
        <v>30.51948051948052</v>
      </c>
      <c r="J23" s="220">
        <f t="shared" si="8"/>
        <v>16.666666666666668</v>
      </c>
      <c r="K23" s="220">
        <f t="shared" si="8"/>
        <v>28.767123287671232</v>
      </c>
      <c r="L23" s="225">
        <f t="shared" si="8"/>
        <v>32.06521739130435</v>
      </c>
      <c r="M23" s="226">
        <f>(N7*100)/N10</f>
        <v>19.65260545905707</v>
      </c>
      <c r="O23" s="81"/>
      <c r="P23" s="81"/>
      <c r="Q23" s="81"/>
      <c r="R23" s="81"/>
      <c r="S23" s="174"/>
      <c r="T23" s="174"/>
      <c r="U23" s="174"/>
    </row>
    <row r="24" spans="1:21" s="84" customFormat="1" ht="15.75" thickBot="1">
      <c r="A24" s="170" t="s">
        <v>296</v>
      </c>
      <c r="B24" s="222">
        <f aca="true" t="shared" si="9" ref="B24:L24">(B8*100)/B10</f>
        <v>35.483870967741936</v>
      </c>
      <c r="C24" s="222">
        <f t="shared" si="9"/>
        <v>36.986301369863014</v>
      </c>
      <c r="D24" s="222">
        <f t="shared" si="9"/>
        <v>38.775510204081634</v>
      </c>
      <c r="E24" s="222">
        <f t="shared" si="9"/>
        <v>29.85781990521327</v>
      </c>
      <c r="F24" s="222">
        <f t="shared" si="9"/>
        <v>22.0125786163522</v>
      </c>
      <c r="G24" s="222">
        <f t="shared" si="9"/>
        <v>37.82051282051282</v>
      </c>
      <c r="H24" s="222">
        <f t="shared" si="9"/>
        <v>33.333333333333336</v>
      </c>
      <c r="I24" s="222">
        <f t="shared" si="9"/>
        <v>51.94805194805195</v>
      </c>
      <c r="J24" s="222">
        <f t="shared" si="9"/>
        <v>31.41025641025641</v>
      </c>
      <c r="K24" s="222">
        <f t="shared" si="9"/>
        <v>41.78082191780822</v>
      </c>
      <c r="L24" s="227">
        <f t="shared" si="9"/>
        <v>48.91304347826087</v>
      </c>
      <c r="M24" s="222">
        <f>(N8*100)/N10</f>
        <v>37.02233250620347</v>
      </c>
      <c r="O24" s="81"/>
      <c r="P24" s="81"/>
      <c r="Q24" s="81"/>
      <c r="R24" s="81"/>
      <c r="S24" s="174"/>
      <c r="T24" s="174"/>
      <c r="U24" s="174"/>
    </row>
    <row r="25" spans="1:21" s="84" customFormat="1" ht="15.75" thickBot="1">
      <c r="A25" s="171" t="s">
        <v>295</v>
      </c>
      <c r="B25" s="228">
        <f aca="true" t="shared" si="10" ref="B25:L25">(B9*100)/B10</f>
        <v>64.51612903225806</v>
      </c>
      <c r="C25" s="228">
        <f t="shared" si="10"/>
        <v>63.013698630136986</v>
      </c>
      <c r="D25" s="228">
        <f t="shared" si="10"/>
        <v>61.224489795918366</v>
      </c>
      <c r="E25" s="228">
        <f t="shared" si="10"/>
        <v>70.14218009478672</v>
      </c>
      <c r="F25" s="228">
        <f t="shared" si="10"/>
        <v>77.9874213836478</v>
      </c>
      <c r="G25" s="228">
        <f t="shared" si="10"/>
        <v>62.17948717948718</v>
      </c>
      <c r="H25" s="228">
        <f t="shared" si="10"/>
        <v>66.66666666666667</v>
      </c>
      <c r="I25" s="228">
        <f t="shared" si="10"/>
        <v>48.05194805194805</v>
      </c>
      <c r="J25" s="228">
        <f t="shared" si="10"/>
        <v>68.58974358974359</v>
      </c>
      <c r="K25" s="228">
        <f t="shared" si="10"/>
        <v>58.21917808219178</v>
      </c>
      <c r="L25" s="229">
        <f t="shared" si="10"/>
        <v>51.08695652173913</v>
      </c>
      <c r="M25" s="230">
        <f>(N9*100)/N10</f>
        <v>62.977667493796524</v>
      </c>
      <c r="O25" s="81"/>
      <c r="P25" s="81"/>
      <c r="Q25" s="81"/>
      <c r="R25" s="81"/>
      <c r="S25" s="174"/>
      <c r="T25" s="174"/>
      <c r="U25" s="174"/>
    </row>
    <row r="26" spans="1:21" s="84" customFormat="1" ht="15.75" thickBot="1">
      <c r="A26" s="172" t="s">
        <v>176</v>
      </c>
      <c r="B26" s="231">
        <f>B24+B25</f>
        <v>100</v>
      </c>
      <c r="C26" s="231">
        <f>C24+C25</f>
        <v>100</v>
      </c>
      <c r="D26" s="231">
        <f>D24+D25</f>
        <v>100</v>
      </c>
      <c r="E26" s="231">
        <f>E24+E25</f>
        <v>100</v>
      </c>
      <c r="F26" s="231">
        <f aca="true" t="shared" si="11" ref="F26:L26">F24+F25</f>
        <v>100</v>
      </c>
      <c r="G26" s="231">
        <f t="shared" si="11"/>
        <v>100</v>
      </c>
      <c r="H26" s="231">
        <f t="shared" si="11"/>
        <v>100</v>
      </c>
      <c r="I26" s="231">
        <f t="shared" si="11"/>
        <v>100</v>
      </c>
      <c r="J26" s="231">
        <f t="shared" si="11"/>
        <v>100</v>
      </c>
      <c r="K26" s="231">
        <f t="shared" si="11"/>
        <v>100</v>
      </c>
      <c r="L26" s="231">
        <f t="shared" si="11"/>
        <v>100</v>
      </c>
      <c r="M26" s="231">
        <f>M24+M25</f>
        <v>100</v>
      </c>
      <c r="O26" s="81"/>
      <c r="P26" s="81"/>
      <c r="Q26" s="81"/>
      <c r="R26" s="81"/>
      <c r="S26" s="174"/>
      <c r="T26" s="174"/>
      <c r="U26" s="174"/>
    </row>
    <row r="27" spans="1:13" s="84" customFormat="1" ht="15">
      <c r="A27" s="99"/>
      <c r="B27" s="99"/>
      <c r="C27" s="173"/>
      <c r="D27" s="81"/>
      <c r="E27" s="81"/>
      <c r="F27" s="81"/>
      <c r="G27" s="81"/>
      <c r="H27" s="81"/>
      <c r="I27" s="81"/>
      <c r="J27" s="81"/>
      <c r="K27" s="174"/>
      <c r="L27" s="174"/>
      <c r="M27" s="174"/>
    </row>
    <row r="28" ht="15.75" thickBot="1">
      <c r="E28" s="177"/>
    </row>
    <row r="29" spans="1:10" ht="15.75" thickBot="1">
      <c r="A29" s="582" t="s">
        <v>297</v>
      </c>
      <c r="B29" s="583"/>
      <c r="C29" s="584"/>
      <c r="E29" s="582" t="s">
        <v>292</v>
      </c>
      <c r="F29" s="583"/>
      <c r="G29" s="584"/>
      <c r="I29" s="293"/>
      <c r="J29" s="69"/>
    </row>
    <row r="30" spans="1:10" ht="15.75" thickBot="1">
      <c r="A30" s="70" t="s">
        <v>86</v>
      </c>
      <c r="B30" s="70" t="s">
        <v>243</v>
      </c>
      <c r="C30" s="70" t="s">
        <v>244</v>
      </c>
      <c r="E30" s="70" t="s">
        <v>86</v>
      </c>
      <c r="F30" s="70" t="s">
        <v>243</v>
      </c>
      <c r="G30" s="70" t="s">
        <v>244</v>
      </c>
      <c r="I30" s="293"/>
      <c r="J30" s="69"/>
    </row>
    <row r="31" spans="1:10" ht="15">
      <c r="A31" s="73">
        <v>43466</v>
      </c>
      <c r="B31" s="74">
        <v>90</v>
      </c>
      <c r="C31" s="110" t="s">
        <v>288</v>
      </c>
      <c r="E31" s="73">
        <v>43466</v>
      </c>
      <c r="F31" s="74">
        <v>94</v>
      </c>
      <c r="G31" s="110" t="s">
        <v>288</v>
      </c>
      <c r="H31" s="69">
        <v>38</v>
      </c>
      <c r="I31" s="293"/>
      <c r="J31" s="69"/>
    </row>
    <row r="32" spans="1:10" ht="15">
      <c r="A32" s="75">
        <v>43497</v>
      </c>
      <c r="B32" s="76">
        <v>61</v>
      </c>
      <c r="C32" s="77">
        <f aca="true" t="shared" si="12" ref="C32:C41">((B32-B31)/B31)*100</f>
        <v>-32.22222222222222</v>
      </c>
      <c r="E32" s="75">
        <v>43497</v>
      </c>
      <c r="F32" s="76">
        <v>85</v>
      </c>
      <c r="G32" s="77">
        <f aca="true" t="shared" si="13" ref="G32:G41">((F32-F31)/F31)*100</f>
        <v>-9.574468085106384</v>
      </c>
      <c r="I32" s="293"/>
      <c r="J32" s="69"/>
    </row>
    <row r="33" spans="1:10" ht="15">
      <c r="A33" s="78">
        <v>43525</v>
      </c>
      <c r="B33" s="76">
        <v>49</v>
      </c>
      <c r="C33" s="77">
        <f t="shared" si="12"/>
        <v>-19.672131147540984</v>
      </c>
      <c r="E33" s="78">
        <v>43525</v>
      </c>
      <c r="F33" s="76">
        <v>107</v>
      </c>
      <c r="G33" s="77">
        <f t="shared" si="13"/>
        <v>25.882352941176475</v>
      </c>
      <c r="I33" s="293"/>
      <c r="J33" s="69"/>
    </row>
    <row r="34" spans="1:10" ht="15">
      <c r="A34" s="78">
        <v>43556</v>
      </c>
      <c r="B34" s="76">
        <v>80</v>
      </c>
      <c r="C34" s="77">
        <f t="shared" si="12"/>
        <v>63.26530612244898</v>
      </c>
      <c r="E34" s="78">
        <v>43556</v>
      </c>
      <c r="F34" s="76">
        <v>74</v>
      </c>
      <c r="G34" s="77">
        <f t="shared" si="13"/>
        <v>-30.8411214953271</v>
      </c>
      <c r="I34" s="293"/>
      <c r="J34" s="69"/>
    </row>
    <row r="35" spans="1:10" ht="15">
      <c r="A35" s="78">
        <v>43586</v>
      </c>
      <c r="B35" s="76">
        <v>56</v>
      </c>
      <c r="C35" s="77">
        <f t="shared" si="12"/>
        <v>-30</v>
      </c>
      <c r="E35" s="78">
        <v>43586</v>
      </c>
      <c r="F35" s="76">
        <v>112</v>
      </c>
      <c r="G35" s="77">
        <f t="shared" si="13"/>
        <v>51.35135135135135</v>
      </c>
      <c r="I35" s="293"/>
      <c r="J35" s="69"/>
    </row>
    <row r="36" spans="1:18" ht="15">
      <c r="A36" s="78">
        <v>43617</v>
      </c>
      <c r="B36" s="76">
        <v>59</v>
      </c>
      <c r="C36" s="77">
        <f t="shared" si="12"/>
        <v>5.357142857142857</v>
      </c>
      <c r="E36" s="78">
        <v>43617</v>
      </c>
      <c r="F36" s="76">
        <v>97</v>
      </c>
      <c r="G36" s="77">
        <f t="shared" si="13"/>
        <v>-13.392857142857142</v>
      </c>
      <c r="I36" s="293"/>
      <c r="J36" s="69"/>
      <c r="R36" s="177"/>
    </row>
    <row r="37" spans="1:18" ht="15">
      <c r="A37" s="78">
        <v>43647</v>
      </c>
      <c r="B37" s="76">
        <v>35</v>
      </c>
      <c r="C37" s="77">
        <f t="shared" si="12"/>
        <v>-40.67796610169492</v>
      </c>
      <c r="E37" s="78">
        <v>43647</v>
      </c>
      <c r="F37" s="76">
        <v>124</v>
      </c>
      <c r="G37" s="77">
        <f t="shared" si="13"/>
        <v>27.835051546391753</v>
      </c>
      <c r="I37" s="293"/>
      <c r="J37" s="69"/>
      <c r="P37" s="177"/>
      <c r="Q37" s="177"/>
      <c r="R37" s="177"/>
    </row>
    <row r="38" spans="1:18" ht="15">
      <c r="A38" s="78">
        <v>43678</v>
      </c>
      <c r="B38" s="76">
        <f>E8</f>
        <v>63</v>
      </c>
      <c r="C38" s="77">
        <f t="shared" si="12"/>
        <v>80</v>
      </c>
      <c r="E38" s="78">
        <v>43678</v>
      </c>
      <c r="F38" s="76">
        <v>148</v>
      </c>
      <c r="G38" s="77">
        <f t="shared" si="13"/>
        <v>19.35483870967742</v>
      </c>
      <c r="I38" s="293"/>
      <c r="J38" s="69"/>
      <c r="P38" s="177"/>
      <c r="Q38" s="177"/>
      <c r="R38" s="177"/>
    </row>
    <row r="39" spans="1:10" ht="15">
      <c r="A39" s="78">
        <v>43709</v>
      </c>
      <c r="B39" s="76">
        <v>95</v>
      </c>
      <c r="C39" s="77">
        <f t="shared" si="12"/>
        <v>50.79365079365079</v>
      </c>
      <c r="E39" s="78">
        <v>43709</v>
      </c>
      <c r="F39" s="76">
        <v>150</v>
      </c>
      <c r="G39" s="77">
        <f t="shared" si="13"/>
        <v>1.3513513513513513</v>
      </c>
      <c r="I39" s="293"/>
      <c r="J39" s="69"/>
    </row>
    <row r="40" spans="1:18" ht="15">
      <c r="A40" s="78">
        <v>43739</v>
      </c>
      <c r="B40" s="76">
        <v>81</v>
      </c>
      <c r="C40" s="77">
        <f t="shared" si="12"/>
        <v>-14.736842105263156</v>
      </c>
      <c r="E40" s="78">
        <v>43739</v>
      </c>
      <c r="F40" s="76">
        <v>138</v>
      </c>
      <c r="G40" s="77">
        <f t="shared" si="13"/>
        <v>-8</v>
      </c>
      <c r="I40" s="293"/>
      <c r="J40" s="69"/>
      <c r="P40" s="177"/>
      <c r="Q40" s="177"/>
      <c r="R40" s="177"/>
    </row>
    <row r="41" spans="1:18" ht="15">
      <c r="A41" s="78">
        <v>43770</v>
      </c>
      <c r="B41" s="82">
        <v>77</v>
      </c>
      <c r="C41" s="77">
        <f t="shared" si="12"/>
        <v>-4.938271604938271</v>
      </c>
      <c r="E41" s="78">
        <v>43770</v>
      </c>
      <c r="F41" s="82">
        <v>140</v>
      </c>
      <c r="G41" s="77">
        <f t="shared" si="13"/>
        <v>1.4492753623188406</v>
      </c>
      <c r="I41" s="293"/>
      <c r="J41" s="69"/>
      <c r="P41" s="177"/>
      <c r="Q41" s="177"/>
      <c r="R41" s="177"/>
    </row>
    <row r="42" spans="1:10" ht="15.75" thickBot="1">
      <c r="A42" s="79">
        <v>43800</v>
      </c>
      <c r="B42" s="80"/>
      <c r="C42" s="111"/>
      <c r="E42" s="79">
        <v>43800</v>
      </c>
      <c r="F42" s="80"/>
      <c r="G42" s="111"/>
      <c r="I42" s="293"/>
      <c r="J42" s="69"/>
    </row>
  </sheetData>
  <sheetProtection/>
  <mergeCells count="4">
    <mergeCell ref="E29:G29"/>
    <mergeCell ref="A29:C29"/>
    <mergeCell ref="B20:K20"/>
    <mergeCell ref="B13:K1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">
      <selection activeCell="U4" sqref="U4"/>
    </sheetView>
  </sheetViews>
  <sheetFormatPr defaultColWidth="9.140625" defaultRowHeight="15"/>
  <cols>
    <col min="1" max="1" width="24.7109375" style="117" customWidth="1"/>
    <col min="2" max="2" width="8.57421875" style="117" bestFit="1" customWidth="1"/>
    <col min="3" max="3" width="8.421875" style="117" bestFit="1" customWidth="1"/>
    <col min="4" max="4" width="8.8515625" style="117" bestFit="1" customWidth="1"/>
    <col min="5" max="5" width="8.421875" style="117" bestFit="1" customWidth="1"/>
    <col min="6" max="6" width="8.57421875" style="116" bestFit="1" customWidth="1"/>
    <col min="7" max="7" width="8.57421875" style="117" bestFit="1" customWidth="1"/>
    <col min="8" max="8" width="9.00390625" style="117" customWidth="1"/>
    <col min="9" max="9" width="9.28125" style="117" customWidth="1"/>
    <col min="10" max="10" width="8.28125" style="117" bestFit="1" customWidth="1"/>
    <col min="11" max="14" width="9.140625" style="117" customWidth="1"/>
    <col min="15" max="15" width="9.00390625" style="117" bestFit="1" customWidth="1"/>
    <col min="16" max="21" width="9.140625" style="117" customWidth="1"/>
    <col min="22" max="22" width="22.00390625" style="117" bestFit="1" customWidth="1"/>
    <col min="23" max="23" width="11.00390625" style="117" bestFit="1" customWidth="1"/>
    <col min="24" max="24" width="6.8515625" style="117" bestFit="1" customWidth="1"/>
    <col min="25" max="16384" width="9.140625" style="117" customWidth="1"/>
  </cols>
  <sheetData>
    <row r="1" spans="1:3" ht="15">
      <c r="A1" s="115" t="s">
        <v>80</v>
      </c>
      <c r="B1" s="115"/>
      <c r="C1" s="115"/>
    </row>
    <row r="2" spans="1:3" ht="15">
      <c r="A2" s="115" t="s">
        <v>81</v>
      </c>
      <c r="B2" s="115"/>
      <c r="C2" s="115"/>
    </row>
    <row r="3" ht="15.75" thickBot="1"/>
    <row r="4" spans="1:16" ht="51.75" thickBot="1">
      <c r="A4" s="484" t="s">
        <v>82</v>
      </c>
      <c r="B4" s="201">
        <v>43770</v>
      </c>
      <c r="C4" s="201">
        <v>43739</v>
      </c>
      <c r="D4" s="201">
        <v>43709</v>
      </c>
      <c r="E4" s="201">
        <v>43678</v>
      </c>
      <c r="F4" s="201">
        <v>43647</v>
      </c>
      <c r="G4" s="201">
        <v>43617</v>
      </c>
      <c r="H4" s="201">
        <v>43586</v>
      </c>
      <c r="I4" s="201">
        <v>43556</v>
      </c>
      <c r="J4" s="201">
        <v>43525</v>
      </c>
      <c r="K4" s="201">
        <v>43497</v>
      </c>
      <c r="L4" s="201">
        <v>43466</v>
      </c>
      <c r="M4" s="436" t="s">
        <v>153</v>
      </c>
      <c r="N4" s="435" t="s">
        <v>83</v>
      </c>
      <c r="O4" s="435" t="s">
        <v>473</v>
      </c>
      <c r="P4" s="236" t="s">
        <v>535</v>
      </c>
    </row>
    <row r="5" spans="1:16" ht="15">
      <c r="A5" s="485" t="s">
        <v>0</v>
      </c>
      <c r="B5" s="233">
        <v>959</v>
      </c>
      <c r="C5" s="233">
        <v>1142</v>
      </c>
      <c r="D5" s="233">
        <v>1199</v>
      </c>
      <c r="E5" s="233">
        <v>1134</v>
      </c>
      <c r="F5" s="233">
        <v>1052</v>
      </c>
      <c r="G5" s="233">
        <v>1230</v>
      </c>
      <c r="H5" s="233">
        <v>1507</v>
      </c>
      <c r="I5" s="233">
        <v>1591</v>
      </c>
      <c r="J5" s="234">
        <v>1408</v>
      </c>
      <c r="K5" s="233">
        <v>1572</v>
      </c>
      <c r="L5" s="368">
        <v>1518</v>
      </c>
      <c r="M5" s="369">
        <f>SUM(B5:L5)</f>
        <v>14312</v>
      </c>
      <c r="N5" s="465">
        <f>AVERAGE(B5:L5)</f>
        <v>1301.090909090909</v>
      </c>
      <c r="O5" s="438">
        <f>(M5/M9)*100</f>
        <v>52.07393392519284</v>
      </c>
      <c r="P5" s="479">
        <f>($B$5*100)/$B$9</f>
        <v>43.82998171846435</v>
      </c>
    </row>
    <row r="6" spans="1:32" ht="15">
      <c r="A6" s="486" t="s">
        <v>84</v>
      </c>
      <c r="B6" s="233">
        <v>778</v>
      </c>
      <c r="C6" s="233">
        <v>881</v>
      </c>
      <c r="D6" s="233">
        <v>916</v>
      </c>
      <c r="E6" s="233">
        <v>900</v>
      </c>
      <c r="F6" s="233">
        <v>677</v>
      </c>
      <c r="G6" s="233">
        <v>708</v>
      </c>
      <c r="H6" s="233">
        <v>890</v>
      </c>
      <c r="I6" s="233">
        <v>868</v>
      </c>
      <c r="J6" s="234">
        <v>879</v>
      </c>
      <c r="K6" s="233">
        <v>963</v>
      </c>
      <c r="L6" s="368">
        <v>775</v>
      </c>
      <c r="M6" s="379">
        <f>SUM(B6:L6)</f>
        <v>9235</v>
      </c>
      <c r="N6" s="466">
        <f>AVERAGE(B6:L6)</f>
        <v>839.5454545454545</v>
      </c>
      <c r="O6" s="467">
        <f>(M6/M9)*100</f>
        <v>33.60136806869451</v>
      </c>
      <c r="P6" s="480">
        <f>($B$6*100)/$B$9</f>
        <v>35.55758683729433</v>
      </c>
      <c r="AC6" s="122"/>
      <c r="AD6" s="122"/>
      <c r="AE6" s="122"/>
      <c r="AF6" s="122"/>
    </row>
    <row r="7" spans="1:32" ht="15">
      <c r="A7" s="486" t="s">
        <v>47</v>
      </c>
      <c r="B7" s="233">
        <v>4</v>
      </c>
      <c r="C7" s="233">
        <v>5</v>
      </c>
      <c r="D7" s="233">
        <v>2</v>
      </c>
      <c r="E7" s="233">
        <v>18</v>
      </c>
      <c r="F7" s="233">
        <v>4</v>
      </c>
      <c r="G7" s="233">
        <v>10</v>
      </c>
      <c r="H7" s="233">
        <v>6</v>
      </c>
      <c r="I7" s="233">
        <v>4</v>
      </c>
      <c r="J7" s="234">
        <v>2</v>
      </c>
      <c r="K7" s="233">
        <v>9</v>
      </c>
      <c r="L7" s="368">
        <v>4</v>
      </c>
      <c r="M7" s="379">
        <f>SUM(B7:L7)</f>
        <v>68</v>
      </c>
      <c r="N7" s="466">
        <f>AVERAGE(B7:L7)</f>
        <v>6.181818181818182</v>
      </c>
      <c r="O7" s="467">
        <f>(M7/M9)*100</f>
        <v>0.24741667879493523</v>
      </c>
      <c r="P7" s="480">
        <f>($B$7*100)/$B$9</f>
        <v>0.18281535648994515</v>
      </c>
      <c r="AC7" s="122"/>
      <c r="AD7" s="122"/>
      <c r="AE7" s="122"/>
      <c r="AF7" s="122"/>
    </row>
    <row r="8" spans="1:32" ht="15.75" thickBot="1">
      <c r="A8" s="487" t="s">
        <v>267</v>
      </c>
      <c r="B8" s="233">
        <v>447</v>
      </c>
      <c r="C8" s="233">
        <v>410</v>
      </c>
      <c r="D8" s="233">
        <v>368</v>
      </c>
      <c r="E8" s="233">
        <v>379</v>
      </c>
      <c r="F8" s="233">
        <v>402</v>
      </c>
      <c r="G8" s="233">
        <v>243</v>
      </c>
      <c r="H8" s="233">
        <v>308</v>
      </c>
      <c r="I8" s="233">
        <v>359</v>
      </c>
      <c r="J8" s="235">
        <v>255</v>
      </c>
      <c r="K8" s="233">
        <v>371</v>
      </c>
      <c r="L8" s="368">
        <v>327</v>
      </c>
      <c r="M8" s="379">
        <f>SUM(B8:L8)</f>
        <v>3869</v>
      </c>
      <c r="N8" s="466">
        <f>AVERAGE(B8:L8)</f>
        <v>351.72727272727275</v>
      </c>
      <c r="O8" s="468">
        <f>(M8/M9)*100</f>
        <v>14.077281327317712</v>
      </c>
      <c r="P8" s="481">
        <f>($B$8*100)/$B$9</f>
        <v>20.42961608775137</v>
      </c>
      <c r="AC8" s="122"/>
      <c r="AD8" s="141"/>
      <c r="AE8" s="145"/>
      <c r="AF8" s="145"/>
    </row>
    <row r="9" spans="1:32" ht="16.5" thickBot="1">
      <c r="A9" s="488" t="s">
        <v>85</v>
      </c>
      <c r="B9" s="482">
        <f>SUM(B5:B8)</f>
        <v>2188</v>
      </c>
      <c r="C9" s="482">
        <f>SUM(C5:C8)</f>
        <v>2438</v>
      </c>
      <c r="D9" s="482">
        <f>SUM(D5:D8)</f>
        <v>2485</v>
      </c>
      <c r="E9" s="482">
        <f>SUM(E5:E8)</f>
        <v>2431</v>
      </c>
      <c r="F9" s="482">
        <f>SUM(F5:F8)</f>
        <v>2135</v>
      </c>
      <c r="G9" s="482">
        <f aca="true" t="shared" si="0" ref="G9:L9">SUM(G5:G8)</f>
        <v>2191</v>
      </c>
      <c r="H9" s="482">
        <f t="shared" si="0"/>
        <v>2711</v>
      </c>
      <c r="I9" s="482">
        <f t="shared" si="0"/>
        <v>2822</v>
      </c>
      <c r="J9" s="482">
        <f t="shared" si="0"/>
        <v>2544</v>
      </c>
      <c r="K9" s="482">
        <f t="shared" si="0"/>
        <v>2915</v>
      </c>
      <c r="L9" s="482">
        <f t="shared" si="0"/>
        <v>2624</v>
      </c>
      <c r="M9" s="437">
        <f>SUM(B9:L9)</f>
        <v>27484</v>
      </c>
      <c r="N9" s="437">
        <f>AVERAGE(B9:L9)</f>
        <v>2498.5454545454545</v>
      </c>
      <c r="O9" s="437">
        <f>SUM(O5:O8)</f>
        <v>100</v>
      </c>
      <c r="P9" s="483">
        <f>SUM(P5:P8)</f>
        <v>100</v>
      </c>
      <c r="AC9" s="122"/>
      <c r="AD9" s="146"/>
      <c r="AE9" s="144"/>
      <c r="AF9" s="146"/>
    </row>
    <row r="10" spans="13:24" ht="15">
      <c r="M10" s="464"/>
      <c r="U10" s="122"/>
      <c r="V10" s="146"/>
      <c r="W10" s="144"/>
      <c r="X10" s="146"/>
    </row>
    <row r="11" spans="1:24" ht="15">
      <c r="A11" s="551"/>
      <c r="B11" s="552"/>
      <c r="C11" s="552"/>
      <c r="D11" s="553"/>
      <c r="J11" s="232"/>
      <c r="U11" s="122"/>
      <c r="V11" s="146"/>
      <c r="W11" s="144"/>
      <c r="X11" s="146"/>
    </row>
    <row r="12" spans="1:24" ht="15">
      <c r="A12" s="554"/>
      <c r="B12" s="555"/>
      <c r="C12" s="555"/>
      <c r="D12" s="553"/>
      <c r="U12" s="122"/>
      <c r="V12" s="146"/>
      <c r="W12" s="144"/>
      <c r="X12" s="146"/>
    </row>
    <row r="13" spans="1:24" ht="15">
      <c r="A13" s="554"/>
      <c r="B13" s="555"/>
      <c r="C13" s="555"/>
      <c r="D13" s="553"/>
      <c r="U13" s="122"/>
      <c r="V13" s="147"/>
      <c r="W13" s="144"/>
      <c r="X13" s="148"/>
    </row>
    <row r="14" spans="21:24" ht="15">
      <c r="U14" s="122"/>
      <c r="V14" s="122"/>
      <c r="W14" s="122"/>
      <c r="X14" s="122"/>
    </row>
    <row r="15" spans="21:24" ht="15">
      <c r="U15" s="122"/>
      <c r="V15" s="122"/>
      <c r="W15" s="122"/>
      <c r="X15" s="122"/>
    </row>
    <row r="16" spans="21:24" ht="15">
      <c r="U16" s="122"/>
      <c r="V16" s="122"/>
      <c r="W16" s="122"/>
      <c r="X16" s="122"/>
    </row>
    <row r="17" spans="1:5" ht="15">
      <c r="A17" s="121"/>
      <c r="B17" s="121"/>
      <c r="C17" s="121"/>
      <c r="D17" s="121"/>
      <c r="E17" s="121"/>
    </row>
    <row r="18" spans="1:5" ht="15">
      <c r="A18" s="141"/>
      <c r="B18" s="141"/>
      <c r="C18" s="141"/>
      <c r="D18" s="149"/>
      <c r="E18" s="121"/>
    </row>
    <row r="19" spans="1:5" ht="15">
      <c r="A19" s="150"/>
      <c r="B19" s="150"/>
      <c r="C19" s="150"/>
      <c r="D19" s="151"/>
      <c r="E19" s="121"/>
    </row>
    <row r="20" spans="1:5" ht="15">
      <c r="A20" s="150"/>
      <c r="B20" s="150"/>
      <c r="C20" s="150"/>
      <c r="D20" s="151"/>
      <c r="E20" s="121"/>
    </row>
    <row r="21" spans="1:5" ht="15">
      <c r="A21" s="150"/>
      <c r="B21" s="150"/>
      <c r="C21" s="150"/>
      <c r="D21" s="151"/>
      <c r="E21" s="121"/>
    </row>
    <row r="22" spans="1:5" ht="15">
      <c r="A22" s="150"/>
      <c r="B22" s="150"/>
      <c r="C22" s="150"/>
      <c r="D22" s="151"/>
      <c r="E22" s="121"/>
    </row>
    <row r="23" spans="1:5" ht="15">
      <c r="A23" s="147"/>
      <c r="B23" s="147"/>
      <c r="C23" s="147"/>
      <c r="D23" s="151"/>
      <c r="E23" s="121"/>
    </row>
    <row r="24" spans="1:5" ht="15">
      <c r="A24" s="121"/>
      <c r="B24" s="121"/>
      <c r="C24" s="121"/>
      <c r="D24" s="121"/>
      <c r="E24" s="152"/>
    </row>
    <row r="25" spans="1:5" ht="15">
      <c r="A25" s="121"/>
      <c r="B25" s="121"/>
      <c r="C25" s="121"/>
      <c r="D25" s="121"/>
      <c r="E25" s="121"/>
    </row>
  </sheetData>
  <sheetProtection/>
  <mergeCells count="1">
    <mergeCell ref="A11:D1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zoomScale="85" zoomScaleNormal="85" zoomScalePageLayoutView="0" workbookViewId="0" topLeftCell="AC1">
      <selection activeCell="AD39" sqref="AD39"/>
    </sheetView>
  </sheetViews>
  <sheetFormatPr defaultColWidth="9.140625" defaultRowHeight="15"/>
  <cols>
    <col min="1" max="1" width="82.00390625" style="293" customWidth="1"/>
    <col min="2" max="2" width="7.140625" style="430" bestFit="1" customWidth="1"/>
    <col min="3" max="3" width="7.00390625" style="430" bestFit="1" customWidth="1"/>
    <col min="4" max="4" width="6.8515625" style="293" bestFit="1" customWidth="1"/>
    <col min="5" max="5" width="7.421875" style="332" bestFit="1" customWidth="1"/>
    <col min="6" max="6" width="6.421875" style="332" bestFit="1" customWidth="1"/>
    <col min="7" max="7" width="6.8515625" style="332" bestFit="1" customWidth="1"/>
    <col min="8" max="8" width="7.57421875" style="333" bestFit="1" customWidth="1"/>
    <col min="9" max="9" width="7.00390625" style="332" bestFit="1" customWidth="1"/>
    <col min="10" max="10" width="7.57421875" style="332" bestFit="1" customWidth="1"/>
    <col min="11" max="11" width="6.7109375" style="332" bestFit="1" customWidth="1"/>
    <col min="12" max="12" width="6.8515625" style="334" bestFit="1" customWidth="1"/>
    <col min="13" max="13" width="7.00390625" style="439" bestFit="1" customWidth="1"/>
    <col min="14" max="14" width="11.57421875" style="293" bestFit="1" customWidth="1"/>
    <col min="15" max="15" width="7.00390625" style="293" bestFit="1" customWidth="1"/>
    <col min="16" max="20" width="9.140625" style="293" customWidth="1"/>
    <col min="21" max="27" width="7.28125" style="293" customWidth="1"/>
    <col min="28" max="28" width="10.7109375" style="293" customWidth="1"/>
    <col min="29" max="29" width="31.7109375" style="293" customWidth="1"/>
    <col min="30" max="30" width="13.00390625" style="293" bestFit="1" customWidth="1"/>
    <col min="31" max="31" width="12.421875" style="293" customWidth="1"/>
    <col min="32" max="32" width="13.00390625" style="293" bestFit="1" customWidth="1"/>
    <col min="33" max="33" width="11.421875" style="293" bestFit="1" customWidth="1"/>
    <col min="34" max="34" width="10.28125" style="293" bestFit="1" customWidth="1"/>
    <col min="35" max="36" width="9.28125" style="293" bestFit="1" customWidth="1"/>
    <col min="37" max="38" width="9.7109375" style="293" bestFit="1" customWidth="1"/>
    <col min="39" max="39" width="10.00390625" style="293" bestFit="1" customWidth="1"/>
    <col min="40" max="40" width="9.421875" style="293" customWidth="1"/>
    <col min="41" max="41" width="31.8515625" style="295" customWidth="1"/>
    <col min="42" max="42" width="7.7109375" style="295" bestFit="1" customWidth="1"/>
    <col min="43" max="43" width="7.8515625" style="295" bestFit="1" customWidth="1"/>
    <col min="44" max="44" width="8.28125" style="295" bestFit="1" customWidth="1"/>
    <col min="45" max="45" width="7.8515625" style="295" bestFit="1" customWidth="1"/>
    <col min="46" max="46" width="7.7109375" style="295" bestFit="1" customWidth="1"/>
    <col min="47" max="48" width="9.421875" style="295" bestFit="1" customWidth="1"/>
    <col min="49" max="52" width="9.28125" style="295" bestFit="1" customWidth="1"/>
    <col min="53" max="16384" width="9.140625" style="293" customWidth="1"/>
  </cols>
  <sheetData>
    <row r="1" spans="1:31" ht="15.75" thickBot="1">
      <c r="A1" s="163" t="s">
        <v>80</v>
      </c>
      <c r="B1" s="428"/>
      <c r="C1" s="428"/>
      <c r="D1" s="163"/>
      <c r="E1" s="342"/>
      <c r="F1" s="342"/>
      <c r="G1" s="342"/>
      <c r="H1" s="342"/>
      <c r="AC1" s="582" t="s">
        <v>364</v>
      </c>
      <c r="AD1" s="583"/>
      <c r="AE1" s="584"/>
    </row>
    <row r="2" spans="1:52" ht="15.75" thickBot="1">
      <c r="A2" s="182"/>
      <c r="B2" s="335"/>
      <c r="C2" s="335"/>
      <c r="D2" s="182"/>
      <c r="E2" s="343"/>
      <c r="F2" s="343"/>
      <c r="G2" s="343"/>
      <c r="H2" s="344"/>
      <c r="AC2" s="70" t="s">
        <v>86</v>
      </c>
      <c r="AD2" s="70" t="s">
        <v>243</v>
      </c>
      <c r="AE2" s="70" t="s">
        <v>244</v>
      </c>
      <c r="AG2" s="345"/>
      <c r="AO2" s="502"/>
      <c r="AP2" s="503">
        <v>43770</v>
      </c>
      <c r="AQ2" s="503">
        <v>43739</v>
      </c>
      <c r="AR2" s="504">
        <v>43709</v>
      </c>
      <c r="AS2" s="504">
        <v>43678</v>
      </c>
      <c r="AT2" s="504">
        <v>43647</v>
      </c>
      <c r="AU2" s="504">
        <v>43617</v>
      </c>
      <c r="AV2" s="504">
        <v>43586</v>
      </c>
      <c r="AW2" s="504">
        <v>43556</v>
      </c>
      <c r="AX2" s="504">
        <v>43525</v>
      </c>
      <c r="AY2" s="503">
        <v>43497</v>
      </c>
      <c r="AZ2" s="505">
        <v>43466</v>
      </c>
    </row>
    <row r="3" spans="1:52" ht="15">
      <c r="A3" s="67" t="s">
        <v>361</v>
      </c>
      <c r="B3" s="429"/>
      <c r="C3" s="429"/>
      <c r="D3" s="67"/>
      <c r="E3" s="344"/>
      <c r="F3" s="344"/>
      <c r="G3" s="344"/>
      <c r="H3" s="344"/>
      <c r="AC3" s="346">
        <v>43466</v>
      </c>
      <c r="AD3" s="74">
        <v>780</v>
      </c>
      <c r="AE3" s="110" t="s">
        <v>288</v>
      </c>
      <c r="AO3" s="502" t="s">
        <v>370</v>
      </c>
      <c r="AP3" s="502">
        <v>66</v>
      </c>
      <c r="AQ3" s="502">
        <v>57</v>
      </c>
      <c r="AR3" s="502">
        <v>68</v>
      </c>
      <c r="AS3" s="502">
        <v>76</v>
      </c>
      <c r="AT3" s="502">
        <v>96</v>
      </c>
      <c r="AU3" s="502">
        <v>74</v>
      </c>
      <c r="AV3" s="502">
        <v>77</v>
      </c>
      <c r="AW3" s="502">
        <v>143</v>
      </c>
      <c r="AX3" s="502">
        <v>67</v>
      </c>
      <c r="AY3" s="502">
        <v>85</v>
      </c>
      <c r="AZ3" s="502">
        <v>65</v>
      </c>
    </row>
    <row r="4" spans="29:52" ht="15.75" thickBot="1">
      <c r="AC4" s="347">
        <v>43497</v>
      </c>
      <c r="AD4" s="76">
        <v>852</v>
      </c>
      <c r="AE4" s="77">
        <f aca="true" t="shared" si="0" ref="AE4:AE13">((AD4-AD3)/AD3)*100</f>
        <v>9.230769230769232</v>
      </c>
      <c r="AO4" s="502" t="s">
        <v>373</v>
      </c>
      <c r="AP4" s="502">
        <v>78</v>
      </c>
      <c r="AQ4" s="502">
        <v>56</v>
      </c>
      <c r="AR4" s="502">
        <v>63</v>
      </c>
      <c r="AS4" s="502">
        <v>82</v>
      </c>
      <c r="AT4" s="502">
        <v>112</v>
      </c>
      <c r="AU4" s="502">
        <v>68</v>
      </c>
      <c r="AV4" s="502">
        <v>114</v>
      </c>
      <c r="AW4" s="502">
        <v>127</v>
      </c>
      <c r="AX4" s="502">
        <v>71</v>
      </c>
      <c r="AY4" s="502">
        <v>71</v>
      </c>
      <c r="AZ4" s="502">
        <v>37</v>
      </c>
    </row>
    <row r="5" spans="1:52" ht="19.5" customHeight="1" thickBot="1">
      <c r="A5" s="596" t="s">
        <v>307</v>
      </c>
      <c r="B5" s="597">
        <v>43770</v>
      </c>
      <c r="C5" s="597">
        <v>43739</v>
      </c>
      <c r="D5" s="597">
        <v>43709</v>
      </c>
      <c r="E5" s="597">
        <v>43678</v>
      </c>
      <c r="F5" s="597">
        <v>43647</v>
      </c>
      <c r="G5" s="597">
        <v>43617</v>
      </c>
      <c r="H5" s="597">
        <v>43586</v>
      </c>
      <c r="I5" s="598">
        <v>43556</v>
      </c>
      <c r="J5" s="598">
        <v>43525</v>
      </c>
      <c r="K5" s="598">
        <v>43497</v>
      </c>
      <c r="L5" s="599">
        <v>43466</v>
      </c>
      <c r="M5" s="600" t="s">
        <v>153</v>
      </c>
      <c r="N5" s="601" t="s">
        <v>362</v>
      </c>
      <c r="O5" s="602" t="s">
        <v>473</v>
      </c>
      <c r="AC5" s="349">
        <v>43525</v>
      </c>
      <c r="AD5" s="76">
        <v>801</v>
      </c>
      <c r="AE5" s="77">
        <f t="shared" si="0"/>
        <v>-5.985915492957746</v>
      </c>
      <c r="AO5" s="502" t="s">
        <v>375</v>
      </c>
      <c r="AP5" s="502">
        <v>7</v>
      </c>
      <c r="AQ5" s="502">
        <v>10</v>
      </c>
      <c r="AR5" s="502">
        <v>13</v>
      </c>
      <c r="AS5" s="502">
        <v>24</v>
      </c>
      <c r="AT5" s="502">
        <v>12</v>
      </c>
      <c r="AU5" s="502">
        <v>7</v>
      </c>
      <c r="AV5" s="502">
        <v>11</v>
      </c>
      <c r="AW5" s="502">
        <v>7</v>
      </c>
      <c r="AX5" s="502">
        <v>2</v>
      </c>
      <c r="AY5" s="502">
        <v>10</v>
      </c>
      <c r="AZ5" s="502">
        <v>7</v>
      </c>
    </row>
    <row r="6" spans="1:52" ht="17.25" customHeight="1">
      <c r="A6" s="350" t="s">
        <v>308</v>
      </c>
      <c r="B6" s="351">
        <v>5</v>
      </c>
      <c r="C6" s="351">
        <v>6</v>
      </c>
      <c r="D6" s="351">
        <v>6</v>
      </c>
      <c r="E6" s="351">
        <v>9</v>
      </c>
      <c r="F6" s="351">
        <v>15</v>
      </c>
      <c r="G6" s="351">
        <v>7</v>
      </c>
      <c r="H6" s="352">
        <v>9</v>
      </c>
      <c r="I6" s="373">
        <v>10</v>
      </c>
      <c r="J6" s="374">
        <v>14</v>
      </c>
      <c r="K6" s="374">
        <v>31</v>
      </c>
      <c r="L6" s="351">
        <v>5</v>
      </c>
      <c r="M6" s="374">
        <f>SUM(B6:L6)</f>
        <v>117</v>
      </c>
      <c r="N6" s="440">
        <f>AVERAGE(B6:L6)</f>
        <v>10.636363636363637</v>
      </c>
      <c r="O6" s="444">
        <f>(M6/M85)*100</f>
        <v>1.3883944464222144</v>
      </c>
      <c r="AC6" s="349">
        <v>43556</v>
      </c>
      <c r="AD6" s="76">
        <v>972</v>
      </c>
      <c r="AE6" s="77">
        <f t="shared" si="0"/>
        <v>21.34831460674157</v>
      </c>
      <c r="AO6" s="502" t="s">
        <v>377</v>
      </c>
      <c r="AP6" s="502">
        <v>59</v>
      </c>
      <c r="AQ6" s="502">
        <v>46</v>
      </c>
      <c r="AR6" s="502">
        <v>45</v>
      </c>
      <c r="AS6" s="502">
        <v>66</v>
      </c>
      <c r="AT6" s="502">
        <v>84</v>
      </c>
      <c r="AU6" s="502">
        <v>49</v>
      </c>
      <c r="AV6" s="502">
        <v>90</v>
      </c>
      <c r="AW6" s="502">
        <v>117</v>
      </c>
      <c r="AX6" s="502">
        <v>58</v>
      </c>
      <c r="AY6" s="502">
        <v>49</v>
      </c>
      <c r="AZ6" s="502">
        <v>22</v>
      </c>
    </row>
    <row r="7" spans="1:31" ht="17.25" customHeight="1">
      <c r="A7" s="301" t="s">
        <v>309</v>
      </c>
      <c r="B7" s="328">
        <v>2</v>
      </c>
      <c r="C7" s="328">
        <v>27</v>
      </c>
      <c r="D7" s="328">
        <v>22</v>
      </c>
      <c r="E7" s="328">
        <v>6</v>
      </c>
      <c r="F7" s="328">
        <v>6</v>
      </c>
      <c r="G7" s="328">
        <v>25</v>
      </c>
      <c r="H7" s="353">
        <v>9</v>
      </c>
      <c r="I7" s="375">
        <v>22</v>
      </c>
      <c r="J7" s="376">
        <v>8</v>
      </c>
      <c r="K7" s="376">
        <v>15</v>
      </c>
      <c r="L7" s="264">
        <v>17</v>
      </c>
      <c r="M7" s="376">
        <f>SUM(B7:L7)</f>
        <v>159</v>
      </c>
      <c r="N7" s="441">
        <f>AVERAGE(B7:L7)</f>
        <v>14.454545454545455</v>
      </c>
      <c r="O7" s="443">
        <f aca="true" t="shared" si="1" ref="O7:O38">(M7/$M$85)*100</f>
        <v>1.8867924528301887</v>
      </c>
      <c r="AC7" s="349">
        <v>43586</v>
      </c>
      <c r="AD7" s="76">
        <v>1016</v>
      </c>
      <c r="AE7" s="77">
        <f t="shared" si="0"/>
        <v>4.526748971193416</v>
      </c>
    </row>
    <row r="8" spans="1:47" ht="17.25" customHeight="1">
      <c r="A8" s="301" t="s">
        <v>310</v>
      </c>
      <c r="B8" s="328">
        <v>1</v>
      </c>
      <c r="C8" s="328">
        <v>6</v>
      </c>
      <c r="D8" s="328">
        <v>1</v>
      </c>
      <c r="E8" s="328">
        <v>10</v>
      </c>
      <c r="F8" s="328">
        <v>4</v>
      </c>
      <c r="G8" s="328">
        <v>2</v>
      </c>
      <c r="H8" s="353">
        <v>4</v>
      </c>
      <c r="I8" s="375">
        <v>4</v>
      </c>
      <c r="J8" s="376">
        <v>7</v>
      </c>
      <c r="K8" s="376">
        <v>24</v>
      </c>
      <c r="L8" s="328">
        <v>6</v>
      </c>
      <c r="M8" s="376">
        <f aca="true" t="shared" si="2" ref="M8:M71">SUM(B8:L8)</f>
        <v>69</v>
      </c>
      <c r="N8" s="441">
        <f aca="true" t="shared" si="3" ref="N8:N71">AVERAGE(B8:L8)</f>
        <v>6.2727272727272725</v>
      </c>
      <c r="O8" s="443">
        <f t="shared" si="1"/>
        <v>0.8187967248131008</v>
      </c>
      <c r="AC8" s="349">
        <v>43617</v>
      </c>
      <c r="AD8" s="76">
        <v>727</v>
      </c>
      <c r="AE8" s="77">
        <f t="shared" si="0"/>
        <v>-28.444881889763778</v>
      </c>
      <c r="AP8" s="296"/>
      <c r="AQ8" s="296"/>
      <c r="AT8" s="296"/>
      <c r="AU8" s="296"/>
    </row>
    <row r="9" spans="1:47" ht="17.25" customHeight="1">
      <c r="A9" s="301" t="s">
        <v>311</v>
      </c>
      <c r="B9" s="328">
        <v>44</v>
      </c>
      <c r="C9" s="328">
        <v>38</v>
      </c>
      <c r="D9" s="328">
        <v>26</v>
      </c>
      <c r="E9" s="328">
        <v>47</v>
      </c>
      <c r="F9" s="328">
        <v>40</v>
      </c>
      <c r="G9" s="328">
        <v>23</v>
      </c>
      <c r="H9" s="353">
        <v>47</v>
      </c>
      <c r="I9" s="375">
        <v>53</v>
      </c>
      <c r="J9" s="376">
        <v>36</v>
      </c>
      <c r="K9" s="376">
        <v>36</v>
      </c>
      <c r="L9" s="328">
        <v>41</v>
      </c>
      <c r="M9" s="376">
        <f t="shared" si="2"/>
        <v>431</v>
      </c>
      <c r="N9" s="441">
        <f t="shared" si="3"/>
        <v>39.18181818181818</v>
      </c>
      <c r="O9" s="443">
        <f t="shared" si="1"/>
        <v>5.114512875281832</v>
      </c>
      <c r="AC9" s="349">
        <v>43647</v>
      </c>
      <c r="AD9" s="76">
        <v>746</v>
      </c>
      <c r="AE9" s="77">
        <f t="shared" si="0"/>
        <v>2.613480055020633</v>
      </c>
      <c r="AU9" s="506"/>
    </row>
    <row r="10" spans="1:47" ht="17.25" customHeight="1">
      <c r="A10" s="301" t="s">
        <v>312</v>
      </c>
      <c r="B10" s="328">
        <v>9</v>
      </c>
      <c r="C10" s="328">
        <v>9</v>
      </c>
      <c r="D10" s="328">
        <v>9</v>
      </c>
      <c r="E10" s="328">
        <v>20</v>
      </c>
      <c r="F10" s="328">
        <v>11</v>
      </c>
      <c r="G10" s="328">
        <v>5</v>
      </c>
      <c r="H10" s="353">
        <v>18</v>
      </c>
      <c r="I10" s="375">
        <v>25</v>
      </c>
      <c r="J10" s="376">
        <v>13</v>
      </c>
      <c r="K10" s="376">
        <v>10</v>
      </c>
      <c r="L10" s="328">
        <v>6</v>
      </c>
      <c r="M10" s="376">
        <f t="shared" si="2"/>
        <v>135</v>
      </c>
      <c r="N10" s="441">
        <f t="shared" si="3"/>
        <v>12.272727272727273</v>
      </c>
      <c r="O10" s="443">
        <f t="shared" si="1"/>
        <v>1.6019935920256319</v>
      </c>
      <c r="AC10" s="349">
        <v>43678</v>
      </c>
      <c r="AD10" s="76">
        <v>747</v>
      </c>
      <c r="AE10" s="77">
        <f t="shared" si="0"/>
        <v>0.13404825737265416</v>
      </c>
      <c r="AP10" s="507"/>
      <c r="AQ10" s="507"/>
      <c r="AR10" s="507"/>
      <c r="AS10" s="506"/>
      <c r="AT10" s="506"/>
      <c r="AU10" s="506"/>
    </row>
    <row r="11" spans="1:47" ht="17.25" customHeight="1">
      <c r="A11" s="301" t="s">
        <v>313</v>
      </c>
      <c r="B11" s="328">
        <v>9</v>
      </c>
      <c r="C11" s="328">
        <v>7</v>
      </c>
      <c r="D11" s="328">
        <v>7</v>
      </c>
      <c r="E11" s="328">
        <v>4</v>
      </c>
      <c r="F11" s="328">
        <v>9</v>
      </c>
      <c r="G11" s="328">
        <v>8</v>
      </c>
      <c r="H11" s="353">
        <v>9</v>
      </c>
      <c r="I11" s="375">
        <v>11</v>
      </c>
      <c r="J11" s="376">
        <v>9</v>
      </c>
      <c r="K11" s="376">
        <v>16</v>
      </c>
      <c r="L11" s="328">
        <v>28</v>
      </c>
      <c r="M11" s="376">
        <f t="shared" si="2"/>
        <v>117</v>
      </c>
      <c r="N11" s="441">
        <f t="shared" si="3"/>
        <v>10.636363636363637</v>
      </c>
      <c r="O11" s="443">
        <f t="shared" si="1"/>
        <v>1.3883944464222144</v>
      </c>
      <c r="AC11" s="349">
        <v>43709</v>
      </c>
      <c r="AD11" s="76">
        <v>641</v>
      </c>
      <c r="AE11" s="77">
        <f t="shared" si="0"/>
        <v>-14.190093708165996</v>
      </c>
      <c r="AP11" s="507"/>
      <c r="AQ11" s="507"/>
      <c r="AR11" s="507"/>
      <c r="AS11" s="506"/>
      <c r="AT11" s="506"/>
      <c r="AU11" s="506"/>
    </row>
    <row r="12" spans="1:47" ht="17.25" customHeight="1">
      <c r="A12" s="301" t="s">
        <v>314</v>
      </c>
      <c r="B12" s="328">
        <v>0</v>
      </c>
      <c r="C12" s="328">
        <v>0</v>
      </c>
      <c r="D12" s="328">
        <v>11</v>
      </c>
      <c r="E12" s="328">
        <v>0</v>
      </c>
      <c r="F12" s="328">
        <v>1</v>
      </c>
      <c r="G12" s="328">
        <v>0</v>
      </c>
      <c r="H12" s="353">
        <v>1</v>
      </c>
      <c r="I12" s="375">
        <v>1</v>
      </c>
      <c r="J12" s="376">
        <v>1</v>
      </c>
      <c r="K12" s="376">
        <v>0</v>
      </c>
      <c r="L12" s="328">
        <v>4</v>
      </c>
      <c r="M12" s="376">
        <f t="shared" si="2"/>
        <v>19</v>
      </c>
      <c r="N12" s="441">
        <f t="shared" si="3"/>
        <v>1.7272727272727273</v>
      </c>
      <c r="O12" s="443">
        <f t="shared" si="1"/>
        <v>0.22546576480360747</v>
      </c>
      <c r="AC12" s="349">
        <v>43739</v>
      </c>
      <c r="AD12" s="76">
        <v>635</v>
      </c>
      <c r="AE12" s="77">
        <f t="shared" si="0"/>
        <v>-0.93603744149766</v>
      </c>
      <c r="AP12" s="507"/>
      <c r="AQ12" s="507"/>
      <c r="AR12" s="507"/>
      <c r="AS12" s="506"/>
      <c r="AT12" s="506"/>
      <c r="AU12" s="506"/>
    </row>
    <row r="13" spans="1:31" ht="17.25" customHeight="1">
      <c r="A13" s="301" t="s">
        <v>315</v>
      </c>
      <c r="B13" s="328">
        <v>0</v>
      </c>
      <c r="C13" s="328">
        <v>0</v>
      </c>
      <c r="D13" s="328">
        <v>3</v>
      </c>
      <c r="E13" s="328">
        <v>2</v>
      </c>
      <c r="F13" s="328">
        <v>2</v>
      </c>
      <c r="G13" s="328">
        <v>0</v>
      </c>
      <c r="H13" s="353">
        <v>1</v>
      </c>
      <c r="I13" s="375">
        <v>2</v>
      </c>
      <c r="J13" s="376">
        <v>0</v>
      </c>
      <c r="K13" s="376">
        <v>1</v>
      </c>
      <c r="L13" s="328">
        <v>1</v>
      </c>
      <c r="M13" s="376">
        <f t="shared" si="2"/>
        <v>12</v>
      </c>
      <c r="N13" s="441">
        <f t="shared" si="3"/>
        <v>1.0909090909090908</v>
      </c>
      <c r="O13" s="443">
        <f t="shared" si="1"/>
        <v>0.1423994304022784</v>
      </c>
      <c r="AC13" s="349">
        <v>43770</v>
      </c>
      <c r="AD13" s="82">
        <v>510</v>
      </c>
      <c r="AE13" s="77">
        <f t="shared" si="0"/>
        <v>-19.68503937007874</v>
      </c>
    </row>
    <row r="14" spans="1:31" ht="17.25" customHeight="1" thickBot="1">
      <c r="A14" s="301" t="s">
        <v>316</v>
      </c>
      <c r="B14" s="328">
        <v>1</v>
      </c>
      <c r="C14" s="328">
        <v>0</v>
      </c>
      <c r="D14" s="328">
        <v>3</v>
      </c>
      <c r="E14" s="328">
        <v>1</v>
      </c>
      <c r="F14" s="328">
        <v>1</v>
      </c>
      <c r="G14" s="328">
        <v>1</v>
      </c>
      <c r="H14" s="353">
        <v>4</v>
      </c>
      <c r="I14" s="375">
        <v>1</v>
      </c>
      <c r="J14" s="376">
        <v>2</v>
      </c>
      <c r="K14" s="376">
        <v>2</v>
      </c>
      <c r="L14" s="328">
        <v>2</v>
      </c>
      <c r="M14" s="376">
        <f t="shared" si="2"/>
        <v>18</v>
      </c>
      <c r="N14" s="441">
        <f t="shared" si="3"/>
        <v>1.6363636363636365</v>
      </c>
      <c r="O14" s="443">
        <f t="shared" si="1"/>
        <v>0.21359914560341758</v>
      </c>
      <c r="AC14" s="354">
        <v>43800</v>
      </c>
      <c r="AD14" s="80"/>
      <c r="AE14" s="111"/>
    </row>
    <row r="15" spans="1:15" ht="17.25" customHeight="1">
      <c r="A15" s="301" t="s">
        <v>317</v>
      </c>
      <c r="B15" s="328">
        <v>2</v>
      </c>
      <c r="C15" s="328">
        <v>1</v>
      </c>
      <c r="D15" s="328">
        <v>2</v>
      </c>
      <c r="E15" s="328">
        <v>1</v>
      </c>
      <c r="F15" s="328">
        <v>2</v>
      </c>
      <c r="G15" s="328">
        <v>1</v>
      </c>
      <c r="H15" s="353">
        <v>1</v>
      </c>
      <c r="I15" s="375">
        <v>2</v>
      </c>
      <c r="J15" s="376">
        <v>17</v>
      </c>
      <c r="K15" s="376">
        <v>0</v>
      </c>
      <c r="L15" s="328">
        <v>6</v>
      </c>
      <c r="M15" s="376">
        <f t="shared" si="2"/>
        <v>35</v>
      </c>
      <c r="N15" s="441">
        <f t="shared" si="3"/>
        <v>3.1818181818181817</v>
      </c>
      <c r="O15" s="443">
        <f t="shared" si="1"/>
        <v>0.41533167200664534</v>
      </c>
    </row>
    <row r="16" spans="1:15" ht="17.25" customHeight="1" thickBot="1">
      <c r="A16" s="301" t="s">
        <v>318</v>
      </c>
      <c r="B16" s="328">
        <v>8</v>
      </c>
      <c r="C16" s="328">
        <v>25</v>
      </c>
      <c r="D16" s="328">
        <v>9</v>
      </c>
      <c r="E16" s="328">
        <v>9</v>
      </c>
      <c r="F16" s="328">
        <v>7</v>
      </c>
      <c r="G16" s="328">
        <v>10</v>
      </c>
      <c r="H16" s="353">
        <v>11</v>
      </c>
      <c r="I16" s="375">
        <v>10</v>
      </c>
      <c r="J16" s="376">
        <v>5</v>
      </c>
      <c r="K16" s="376">
        <v>13</v>
      </c>
      <c r="L16" s="328">
        <v>7</v>
      </c>
      <c r="M16" s="376">
        <f t="shared" si="2"/>
        <v>114</v>
      </c>
      <c r="N16" s="441">
        <f t="shared" si="3"/>
        <v>10.363636363636363</v>
      </c>
      <c r="O16" s="443">
        <f t="shared" si="1"/>
        <v>1.3527945888216448</v>
      </c>
    </row>
    <row r="17" spans="1:40" ht="17.25" customHeight="1" thickBot="1">
      <c r="A17" s="301" t="s">
        <v>319</v>
      </c>
      <c r="B17" s="328">
        <v>1</v>
      </c>
      <c r="C17" s="328">
        <v>3</v>
      </c>
      <c r="D17" s="328">
        <v>6</v>
      </c>
      <c r="E17" s="328">
        <v>6</v>
      </c>
      <c r="F17" s="328">
        <v>7</v>
      </c>
      <c r="G17" s="328">
        <v>0</v>
      </c>
      <c r="H17" s="353">
        <v>7</v>
      </c>
      <c r="I17" s="375">
        <v>5</v>
      </c>
      <c r="J17" s="376">
        <v>1</v>
      </c>
      <c r="K17" s="376">
        <v>1</v>
      </c>
      <c r="L17" s="328">
        <v>3</v>
      </c>
      <c r="M17" s="376">
        <f t="shared" si="2"/>
        <v>40</v>
      </c>
      <c r="N17" s="441">
        <f t="shared" si="3"/>
        <v>3.6363636363636362</v>
      </c>
      <c r="O17" s="443">
        <f t="shared" si="1"/>
        <v>0.47466476800759466</v>
      </c>
      <c r="AC17" s="355" t="s">
        <v>365</v>
      </c>
      <c r="AD17" s="356">
        <v>43770</v>
      </c>
      <c r="AE17" s="356">
        <v>43739</v>
      </c>
      <c r="AF17" s="356">
        <v>43709</v>
      </c>
      <c r="AG17" s="356">
        <v>43678</v>
      </c>
      <c r="AH17" s="356">
        <v>43647</v>
      </c>
      <c r="AI17" s="356">
        <v>43617</v>
      </c>
      <c r="AJ17" s="356">
        <v>43586</v>
      </c>
      <c r="AK17" s="356">
        <v>43556</v>
      </c>
      <c r="AL17" s="356">
        <v>43525</v>
      </c>
      <c r="AM17" s="356">
        <v>43497</v>
      </c>
      <c r="AN17" s="357">
        <v>43466</v>
      </c>
    </row>
    <row r="18" spans="1:40" ht="17.25" customHeight="1" thickBot="1">
      <c r="A18" s="301" t="s">
        <v>320</v>
      </c>
      <c r="B18" s="328">
        <v>1</v>
      </c>
      <c r="C18" s="328">
        <v>1</v>
      </c>
      <c r="D18" s="328">
        <v>0</v>
      </c>
      <c r="E18" s="328">
        <v>2</v>
      </c>
      <c r="F18" s="328">
        <v>0</v>
      </c>
      <c r="G18" s="328">
        <v>1</v>
      </c>
      <c r="H18" s="353">
        <v>2</v>
      </c>
      <c r="I18" s="375">
        <v>1</v>
      </c>
      <c r="J18" s="376">
        <v>1</v>
      </c>
      <c r="K18" s="376">
        <v>1</v>
      </c>
      <c r="L18" s="328">
        <v>1</v>
      </c>
      <c r="M18" s="376">
        <f t="shared" si="2"/>
        <v>11</v>
      </c>
      <c r="N18" s="441">
        <f t="shared" si="3"/>
        <v>1</v>
      </c>
      <c r="O18" s="443">
        <f t="shared" si="1"/>
        <v>0.13053281120208854</v>
      </c>
      <c r="AC18" s="358" t="s">
        <v>366</v>
      </c>
      <c r="AD18" s="359">
        <v>510</v>
      </c>
      <c r="AE18" s="359">
        <v>635</v>
      </c>
      <c r="AF18" s="359">
        <v>641</v>
      </c>
      <c r="AG18" s="359">
        <v>747</v>
      </c>
      <c r="AH18" s="359">
        <v>746</v>
      </c>
      <c r="AI18" s="359" t="s">
        <v>480</v>
      </c>
      <c r="AJ18" s="359">
        <v>1016</v>
      </c>
      <c r="AK18" s="359" t="s">
        <v>481</v>
      </c>
      <c r="AL18" s="359">
        <v>801</v>
      </c>
      <c r="AM18" s="359">
        <v>852</v>
      </c>
      <c r="AN18" s="359">
        <v>780</v>
      </c>
    </row>
    <row r="19" spans="1:40" ht="17.25" customHeight="1" thickBot="1">
      <c r="A19" s="301" t="s">
        <v>321</v>
      </c>
      <c r="B19" s="328">
        <v>2</v>
      </c>
      <c r="C19" s="328">
        <v>6</v>
      </c>
      <c r="D19" s="328">
        <v>2</v>
      </c>
      <c r="E19" s="328">
        <v>4</v>
      </c>
      <c r="F19" s="328">
        <v>3</v>
      </c>
      <c r="G19" s="328">
        <v>2</v>
      </c>
      <c r="H19" s="353">
        <v>2</v>
      </c>
      <c r="I19" s="375">
        <v>12</v>
      </c>
      <c r="J19" s="376">
        <v>1</v>
      </c>
      <c r="K19" s="376">
        <v>2</v>
      </c>
      <c r="L19" s="328">
        <v>6</v>
      </c>
      <c r="M19" s="376">
        <f t="shared" si="2"/>
        <v>42</v>
      </c>
      <c r="N19" s="441">
        <f t="shared" si="3"/>
        <v>3.8181818181818183</v>
      </c>
      <c r="O19" s="443">
        <f t="shared" si="1"/>
        <v>0.4983980064079744</v>
      </c>
      <c r="AC19" s="360" t="s">
        <v>367</v>
      </c>
      <c r="AD19" s="361">
        <v>523</v>
      </c>
      <c r="AE19" s="361">
        <v>563</v>
      </c>
      <c r="AF19" s="361">
        <v>654</v>
      </c>
      <c r="AG19" s="361">
        <v>742</v>
      </c>
      <c r="AH19" s="361">
        <v>604</v>
      </c>
      <c r="AI19" s="361">
        <v>857</v>
      </c>
      <c r="AJ19" s="361" t="s">
        <v>493</v>
      </c>
      <c r="AK19" s="361">
        <v>770</v>
      </c>
      <c r="AL19" s="361">
        <v>732</v>
      </c>
      <c r="AM19" s="361" t="s">
        <v>492</v>
      </c>
      <c r="AN19" s="361" t="s">
        <v>491</v>
      </c>
    </row>
    <row r="20" spans="1:40" ht="17.25" customHeight="1" thickBot="1">
      <c r="A20" s="301" t="s">
        <v>322</v>
      </c>
      <c r="B20" s="328">
        <v>9</v>
      </c>
      <c r="C20" s="328">
        <v>19</v>
      </c>
      <c r="D20" s="328">
        <v>15</v>
      </c>
      <c r="E20" s="328">
        <v>22</v>
      </c>
      <c r="F20" s="328">
        <v>19</v>
      </c>
      <c r="G20" s="328">
        <v>22</v>
      </c>
      <c r="H20" s="353">
        <v>8</v>
      </c>
      <c r="I20" s="375">
        <v>23</v>
      </c>
      <c r="J20" s="376">
        <v>10</v>
      </c>
      <c r="K20" s="376">
        <v>18</v>
      </c>
      <c r="L20" s="328">
        <v>23</v>
      </c>
      <c r="M20" s="376">
        <f t="shared" si="2"/>
        <v>188</v>
      </c>
      <c r="N20" s="441">
        <f t="shared" si="3"/>
        <v>17.09090909090909</v>
      </c>
      <c r="O20" s="443">
        <f t="shared" si="1"/>
        <v>2.230924409635695</v>
      </c>
      <c r="AC20" s="203" t="s">
        <v>368</v>
      </c>
      <c r="AD20" s="297">
        <v>480</v>
      </c>
      <c r="AE20" s="297">
        <v>511</v>
      </c>
      <c r="AF20" s="297">
        <v>608</v>
      </c>
      <c r="AG20" s="297">
        <v>693</v>
      </c>
      <c r="AH20" s="297">
        <v>582</v>
      </c>
      <c r="AI20" s="297">
        <v>808</v>
      </c>
      <c r="AJ20" s="297" t="s">
        <v>496</v>
      </c>
      <c r="AK20" s="297">
        <v>710</v>
      </c>
      <c r="AL20" s="297">
        <v>678</v>
      </c>
      <c r="AM20" s="297" t="s">
        <v>495</v>
      </c>
      <c r="AN20" s="297" t="s">
        <v>494</v>
      </c>
    </row>
    <row r="21" spans="1:40" ht="17.25" customHeight="1" thickBot="1">
      <c r="A21" s="301" t="s">
        <v>323</v>
      </c>
      <c r="B21" s="328">
        <v>14</v>
      </c>
      <c r="C21" s="328">
        <v>9</v>
      </c>
      <c r="D21" s="328">
        <v>11</v>
      </c>
      <c r="E21" s="328">
        <v>23</v>
      </c>
      <c r="F21" s="328">
        <v>6</v>
      </c>
      <c r="G21" s="328">
        <v>21</v>
      </c>
      <c r="H21" s="353">
        <v>7</v>
      </c>
      <c r="I21" s="375">
        <v>9</v>
      </c>
      <c r="J21" s="376">
        <v>10</v>
      </c>
      <c r="K21" s="376">
        <v>11</v>
      </c>
      <c r="L21" s="328">
        <v>0</v>
      </c>
      <c r="M21" s="376">
        <f t="shared" si="2"/>
        <v>121</v>
      </c>
      <c r="N21" s="441">
        <f t="shared" si="3"/>
        <v>11</v>
      </c>
      <c r="O21" s="443">
        <f t="shared" si="1"/>
        <v>1.4358609232229738</v>
      </c>
      <c r="AC21" s="203" t="s">
        <v>369</v>
      </c>
      <c r="AD21" s="297">
        <v>43</v>
      </c>
      <c r="AE21" s="297">
        <v>52</v>
      </c>
      <c r="AF21" s="297">
        <v>46</v>
      </c>
      <c r="AG21" s="297">
        <v>49</v>
      </c>
      <c r="AH21" s="297">
        <v>22</v>
      </c>
      <c r="AI21" s="297">
        <v>49</v>
      </c>
      <c r="AJ21" s="297" t="s">
        <v>499</v>
      </c>
      <c r="AK21" s="297">
        <v>60</v>
      </c>
      <c r="AL21" s="297">
        <v>54</v>
      </c>
      <c r="AM21" s="297" t="s">
        <v>498</v>
      </c>
      <c r="AN21" s="297" t="s">
        <v>497</v>
      </c>
    </row>
    <row r="22" spans="1:40" ht="17.25" customHeight="1" thickBot="1">
      <c r="A22" s="301" t="s">
        <v>324</v>
      </c>
      <c r="B22" s="328">
        <v>8</v>
      </c>
      <c r="C22" s="328">
        <v>8</v>
      </c>
      <c r="D22" s="328">
        <v>1</v>
      </c>
      <c r="E22" s="328">
        <v>2</v>
      </c>
      <c r="F22" s="328">
        <v>6</v>
      </c>
      <c r="G22" s="328">
        <v>6</v>
      </c>
      <c r="H22" s="353">
        <v>2</v>
      </c>
      <c r="I22" s="375">
        <v>12</v>
      </c>
      <c r="J22" s="376">
        <v>5</v>
      </c>
      <c r="K22" s="376">
        <v>7</v>
      </c>
      <c r="L22" s="328">
        <v>6</v>
      </c>
      <c r="M22" s="376">
        <f t="shared" si="2"/>
        <v>63</v>
      </c>
      <c r="N22" s="441">
        <f t="shared" si="3"/>
        <v>5.7272727272727275</v>
      </c>
      <c r="O22" s="443">
        <f t="shared" si="1"/>
        <v>0.7475970096119616</v>
      </c>
      <c r="AC22" s="362" t="s">
        <v>370</v>
      </c>
      <c r="AD22" s="363">
        <v>66</v>
      </c>
      <c r="AE22" s="363">
        <v>57</v>
      </c>
      <c r="AF22" s="363">
        <v>68</v>
      </c>
      <c r="AG22" s="363">
        <v>76</v>
      </c>
      <c r="AH22" s="363">
        <v>96</v>
      </c>
      <c r="AI22" s="363" t="s">
        <v>503</v>
      </c>
      <c r="AJ22" s="363" t="s">
        <v>502</v>
      </c>
      <c r="AK22" s="361">
        <v>143</v>
      </c>
      <c r="AL22" s="361">
        <v>67</v>
      </c>
      <c r="AM22" s="361" t="s">
        <v>501</v>
      </c>
      <c r="AN22" s="361" t="s">
        <v>500</v>
      </c>
    </row>
    <row r="23" spans="1:40" ht="17.25" customHeight="1" thickBot="1">
      <c r="A23" s="301" t="s">
        <v>325</v>
      </c>
      <c r="B23" s="328">
        <v>1</v>
      </c>
      <c r="C23" s="328">
        <v>2</v>
      </c>
      <c r="D23" s="328">
        <v>1</v>
      </c>
      <c r="E23" s="328">
        <v>1</v>
      </c>
      <c r="F23" s="328">
        <v>2</v>
      </c>
      <c r="G23" s="328">
        <v>2</v>
      </c>
      <c r="H23" s="353">
        <v>2</v>
      </c>
      <c r="I23" s="375">
        <v>2</v>
      </c>
      <c r="J23" s="376">
        <v>2</v>
      </c>
      <c r="K23" s="376">
        <v>1</v>
      </c>
      <c r="L23" s="328">
        <v>2</v>
      </c>
      <c r="M23" s="376">
        <f t="shared" si="2"/>
        <v>18</v>
      </c>
      <c r="N23" s="441">
        <f t="shared" si="3"/>
        <v>1.6363636363636365</v>
      </c>
      <c r="O23" s="443">
        <f t="shared" si="1"/>
        <v>0.21359914560341758</v>
      </c>
      <c r="AC23" s="360" t="s">
        <v>371</v>
      </c>
      <c r="AD23" s="361">
        <v>60</v>
      </c>
      <c r="AE23" s="361">
        <v>51</v>
      </c>
      <c r="AF23" s="361">
        <v>51</v>
      </c>
      <c r="AG23" s="361">
        <v>71</v>
      </c>
      <c r="AH23" s="361">
        <v>82</v>
      </c>
      <c r="AI23" s="361">
        <v>53</v>
      </c>
      <c r="AJ23" s="361" t="s">
        <v>506</v>
      </c>
      <c r="AK23" s="361">
        <v>57</v>
      </c>
      <c r="AL23" s="361">
        <v>55</v>
      </c>
      <c r="AM23" s="361" t="s">
        <v>505</v>
      </c>
      <c r="AN23" s="361" t="s">
        <v>504</v>
      </c>
    </row>
    <row r="24" spans="1:40" ht="17.25" customHeight="1" thickBot="1">
      <c r="A24" s="301" t="s">
        <v>326</v>
      </c>
      <c r="B24" s="328">
        <v>41</v>
      </c>
      <c r="C24" s="328">
        <v>38</v>
      </c>
      <c r="D24" s="328">
        <v>51</v>
      </c>
      <c r="E24" s="328">
        <v>34</v>
      </c>
      <c r="F24" s="328">
        <v>42</v>
      </c>
      <c r="G24" s="328">
        <v>34</v>
      </c>
      <c r="H24" s="353">
        <v>74</v>
      </c>
      <c r="I24" s="375">
        <v>37</v>
      </c>
      <c r="J24" s="376">
        <v>47</v>
      </c>
      <c r="K24" s="376">
        <v>58</v>
      </c>
      <c r="L24" s="328">
        <v>71</v>
      </c>
      <c r="M24" s="376">
        <f t="shared" si="2"/>
        <v>527</v>
      </c>
      <c r="N24" s="441">
        <f t="shared" si="3"/>
        <v>47.90909090909091</v>
      </c>
      <c r="O24" s="443">
        <f t="shared" si="1"/>
        <v>6.253708318500059</v>
      </c>
      <c r="AC24" s="203" t="s">
        <v>372</v>
      </c>
      <c r="AD24" s="297">
        <v>48</v>
      </c>
      <c r="AE24" s="297">
        <v>43</v>
      </c>
      <c r="AF24" s="297">
        <v>43</v>
      </c>
      <c r="AG24" s="297">
        <v>62</v>
      </c>
      <c r="AH24" s="297">
        <v>64</v>
      </c>
      <c r="AI24" s="297">
        <v>41</v>
      </c>
      <c r="AJ24" s="297" t="s">
        <v>505</v>
      </c>
      <c r="AK24" s="297">
        <v>46</v>
      </c>
      <c r="AL24" s="297">
        <v>50</v>
      </c>
      <c r="AM24" s="297" t="s">
        <v>508</v>
      </c>
      <c r="AN24" s="297" t="s">
        <v>507</v>
      </c>
    </row>
    <row r="25" spans="1:40" ht="17.25" customHeight="1" thickBot="1">
      <c r="A25" s="301" t="s">
        <v>327</v>
      </c>
      <c r="B25" s="328">
        <v>5</v>
      </c>
      <c r="C25" s="328">
        <v>1</v>
      </c>
      <c r="D25" s="328">
        <v>1</v>
      </c>
      <c r="E25" s="328">
        <v>3</v>
      </c>
      <c r="F25" s="328">
        <v>3</v>
      </c>
      <c r="G25" s="328">
        <v>3</v>
      </c>
      <c r="H25" s="353">
        <v>9</v>
      </c>
      <c r="I25" s="375">
        <v>6</v>
      </c>
      <c r="J25" s="376">
        <v>10</v>
      </c>
      <c r="K25" s="376">
        <v>2</v>
      </c>
      <c r="L25" s="328">
        <v>4</v>
      </c>
      <c r="M25" s="376">
        <f t="shared" si="2"/>
        <v>47</v>
      </c>
      <c r="N25" s="441">
        <f t="shared" si="3"/>
        <v>4.2727272727272725</v>
      </c>
      <c r="O25" s="443">
        <f t="shared" si="1"/>
        <v>0.5577311024089238</v>
      </c>
      <c r="AC25" s="203" t="s">
        <v>369</v>
      </c>
      <c r="AD25" s="297">
        <v>12</v>
      </c>
      <c r="AE25" s="297">
        <v>8</v>
      </c>
      <c r="AF25" s="297">
        <v>8</v>
      </c>
      <c r="AG25" s="297">
        <v>9</v>
      </c>
      <c r="AH25" s="297">
        <v>18</v>
      </c>
      <c r="AI25" s="297">
        <v>12</v>
      </c>
      <c r="AJ25" s="297" t="s">
        <v>510</v>
      </c>
      <c r="AK25" s="297">
        <v>11</v>
      </c>
      <c r="AL25" s="297">
        <v>5</v>
      </c>
      <c r="AM25" s="297">
        <v>15</v>
      </c>
      <c r="AN25" s="297" t="s">
        <v>509</v>
      </c>
    </row>
    <row r="26" spans="1:40" ht="17.25" customHeight="1" thickBot="1">
      <c r="A26" s="301" t="s">
        <v>328</v>
      </c>
      <c r="B26" s="328">
        <v>12</v>
      </c>
      <c r="C26" s="328">
        <v>17</v>
      </c>
      <c r="D26" s="328">
        <v>34</v>
      </c>
      <c r="E26" s="328">
        <v>37</v>
      </c>
      <c r="F26" s="328">
        <v>23</v>
      </c>
      <c r="G26" s="328">
        <v>65</v>
      </c>
      <c r="H26" s="353">
        <v>40</v>
      </c>
      <c r="I26" s="375">
        <v>80</v>
      </c>
      <c r="J26" s="376">
        <v>44</v>
      </c>
      <c r="K26" s="376">
        <v>24</v>
      </c>
      <c r="L26" s="328">
        <v>17</v>
      </c>
      <c r="M26" s="376">
        <f t="shared" si="2"/>
        <v>393</v>
      </c>
      <c r="N26" s="441">
        <f t="shared" si="3"/>
        <v>35.72727272727273</v>
      </c>
      <c r="O26" s="443">
        <f t="shared" si="1"/>
        <v>4.663581345674618</v>
      </c>
      <c r="AC26" s="360" t="s">
        <v>373</v>
      </c>
      <c r="AD26" s="361">
        <v>78</v>
      </c>
      <c r="AE26" s="361">
        <v>56</v>
      </c>
      <c r="AF26" s="361">
        <v>63</v>
      </c>
      <c r="AG26" s="361">
        <v>82</v>
      </c>
      <c r="AH26" s="361">
        <v>112</v>
      </c>
      <c r="AI26" s="361">
        <v>68</v>
      </c>
      <c r="AJ26" s="361" t="s">
        <v>512</v>
      </c>
      <c r="AK26" s="361">
        <v>127</v>
      </c>
      <c r="AL26" s="361" t="s">
        <v>511</v>
      </c>
      <c r="AM26" s="361" t="s">
        <v>511</v>
      </c>
      <c r="AN26" s="361">
        <v>37</v>
      </c>
    </row>
    <row r="27" spans="1:40" ht="17.25" customHeight="1" thickBot="1">
      <c r="A27" s="301" t="s">
        <v>329</v>
      </c>
      <c r="B27" s="328">
        <v>4</v>
      </c>
      <c r="C27" s="328">
        <v>8</v>
      </c>
      <c r="D27" s="328">
        <v>8</v>
      </c>
      <c r="E27" s="328">
        <v>17</v>
      </c>
      <c r="F27" s="328">
        <v>21</v>
      </c>
      <c r="G27" s="328">
        <v>6</v>
      </c>
      <c r="H27" s="353">
        <v>17</v>
      </c>
      <c r="I27" s="375">
        <v>9</v>
      </c>
      <c r="J27" s="376">
        <v>8</v>
      </c>
      <c r="K27" s="376">
        <v>6</v>
      </c>
      <c r="L27" s="264">
        <v>7</v>
      </c>
      <c r="M27" s="376">
        <f t="shared" si="2"/>
        <v>111</v>
      </c>
      <c r="N27" s="441">
        <f t="shared" si="3"/>
        <v>10.090909090909092</v>
      </c>
      <c r="O27" s="443">
        <f t="shared" si="1"/>
        <v>1.3171947312210752</v>
      </c>
      <c r="AC27" s="360" t="s">
        <v>374</v>
      </c>
      <c r="AD27" s="361">
        <v>78</v>
      </c>
      <c r="AE27" s="361">
        <v>53</v>
      </c>
      <c r="AF27" s="361">
        <v>72</v>
      </c>
      <c r="AG27" s="361">
        <v>123</v>
      </c>
      <c r="AH27" s="361">
        <v>83</v>
      </c>
      <c r="AI27" s="361">
        <v>54</v>
      </c>
      <c r="AJ27" s="361" t="s">
        <v>514</v>
      </c>
      <c r="AK27" s="361">
        <v>48</v>
      </c>
      <c r="AL27" s="361">
        <v>79</v>
      </c>
      <c r="AM27" s="361" t="s">
        <v>508</v>
      </c>
      <c r="AN27" s="361" t="s">
        <v>513</v>
      </c>
    </row>
    <row r="28" spans="1:40" ht="17.25" customHeight="1" thickBot="1">
      <c r="A28" s="301" t="s">
        <v>330</v>
      </c>
      <c r="B28" s="328">
        <v>18</v>
      </c>
      <c r="C28" s="328">
        <v>12</v>
      </c>
      <c r="D28" s="328">
        <v>10</v>
      </c>
      <c r="E28" s="328">
        <v>17</v>
      </c>
      <c r="F28" s="328">
        <v>17</v>
      </c>
      <c r="G28" s="328">
        <v>4</v>
      </c>
      <c r="H28" s="353">
        <v>16</v>
      </c>
      <c r="I28" s="375">
        <v>19</v>
      </c>
      <c r="J28" s="376">
        <v>25</v>
      </c>
      <c r="K28" s="376">
        <v>11</v>
      </c>
      <c r="L28" s="328">
        <v>9</v>
      </c>
      <c r="M28" s="376">
        <f t="shared" si="2"/>
        <v>158</v>
      </c>
      <c r="N28" s="441">
        <f t="shared" si="3"/>
        <v>14.363636363636363</v>
      </c>
      <c r="O28" s="443">
        <f t="shared" si="1"/>
        <v>1.874925833629999</v>
      </c>
      <c r="AC28" s="203" t="s">
        <v>372</v>
      </c>
      <c r="AD28" s="297">
        <v>70</v>
      </c>
      <c r="AE28" s="297">
        <v>44</v>
      </c>
      <c r="AF28" s="297">
        <v>62</v>
      </c>
      <c r="AG28" s="297">
        <v>109</v>
      </c>
      <c r="AH28" s="297">
        <v>54</v>
      </c>
      <c r="AI28" s="297">
        <v>41</v>
      </c>
      <c r="AJ28" s="297" t="s">
        <v>517</v>
      </c>
      <c r="AK28" s="297">
        <v>31</v>
      </c>
      <c r="AL28" s="297">
        <v>70</v>
      </c>
      <c r="AM28" s="297" t="s">
        <v>516</v>
      </c>
      <c r="AN28" s="297" t="s">
        <v>515</v>
      </c>
    </row>
    <row r="29" spans="1:40" ht="17.25" customHeight="1" thickBot="1">
      <c r="A29" s="301" t="s">
        <v>331</v>
      </c>
      <c r="B29" s="328">
        <v>8</v>
      </c>
      <c r="C29" s="328">
        <v>11</v>
      </c>
      <c r="D29" s="328">
        <v>16</v>
      </c>
      <c r="E29" s="328">
        <v>27</v>
      </c>
      <c r="F29" s="328">
        <v>21</v>
      </c>
      <c r="G29" s="328">
        <v>27</v>
      </c>
      <c r="H29" s="353">
        <v>23</v>
      </c>
      <c r="I29" s="375">
        <v>17</v>
      </c>
      <c r="J29" s="376">
        <v>127</v>
      </c>
      <c r="K29" s="376">
        <v>23</v>
      </c>
      <c r="L29" s="328">
        <v>10</v>
      </c>
      <c r="M29" s="376">
        <f t="shared" si="2"/>
        <v>310</v>
      </c>
      <c r="N29" s="441">
        <f t="shared" si="3"/>
        <v>28.181818181818183</v>
      </c>
      <c r="O29" s="443">
        <f t="shared" si="1"/>
        <v>3.6786519520588583</v>
      </c>
      <c r="AC29" s="203" t="s">
        <v>369</v>
      </c>
      <c r="AD29" s="297">
        <v>8</v>
      </c>
      <c r="AE29" s="297">
        <v>9</v>
      </c>
      <c r="AF29" s="297">
        <v>10</v>
      </c>
      <c r="AG29" s="297">
        <v>14</v>
      </c>
      <c r="AH29" s="297">
        <v>29</v>
      </c>
      <c r="AI29" s="297">
        <v>13</v>
      </c>
      <c r="AJ29" s="297">
        <v>3</v>
      </c>
      <c r="AK29" s="297">
        <v>17</v>
      </c>
      <c r="AL29" s="297">
        <v>9</v>
      </c>
      <c r="AM29" s="297">
        <v>14</v>
      </c>
      <c r="AN29" s="297" t="s">
        <v>518</v>
      </c>
    </row>
    <row r="30" spans="1:40" ht="17.25" customHeight="1" thickBot="1">
      <c r="A30" s="301" t="s">
        <v>332</v>
      </c>
      <c r="B30" s="328">
        <v>22</v>
      </c>
      <c r="C30" s="328">
        <v>24</v>
      </c>
      <c r="D30" s="328">
        <v>21</v>
      </c>
      <c r="E30" s="328">
        <v>18</v>
      </c>
      <c r="F30" s="328">
        <v>14</v>
      </c>
      <c r="G30" s="328">
        <v>9</v>
      </c>
      <c r="H30" s="353">
        <v>21</v>
      </c>
      <c r="I30" s="375">
        <v>9</v>
      </c>
      <c r="J30" s="376">
        <v>13</v>
      </c>
      <c r="K30" s="376">
        <v>19</v>
      </c>
      <c r="L30" s="328">
        <v>17</v>
      </c>
      <c r="M30" s="376">
        <f t="shared" si="2"/>
        <v>187</v>
      </c>
      <c r="N30" s="441">
        <f t="shared" si="3"/>
        <v>17</v>
      </c>
      <c r="O30" s="443">
        <f t="shared" si="1"/>
        <v>2.219057790435505</v>
      </c>
      <c r="AC30" s="360" t="s">
        <v>375</v>
      </c>
      <c r="AD30" s="361">
        <v>7</v>
      </c>
      <c r="AE30" s="361">
        <v>10</v>
      </c>
      <c r="AF30" s="361">
        <v>13</v>
      </c>
      <c r="AG30" s="361">
        <v>24</v>
      </c>
      <c r="AH30" s="361">
        <v>12</v>
      </c>
      <c r="AI30" s="361">
        <v>7</v>
      </c>
      <c r="AJ30" s="361">
        <v>11</v>
      </c>
      <c r="AK30" s="361">
        <v>7</v>
      </c>
      <c r="AL30" s="361">
        <v>2</v>
      </c>
      <c r="AM30" s="361">
        <v>10</v>
      </c>
      <c r="AN30" s="361">
        <v>7</v>
      </c>
    </row>
    <row r="31" spans="1:40" ht="17.25" customHeight="1" thickBot="1">
      <c r="A31" s="301" t="s">
        <v>333</v>
      </c>
      <c r="B31" s="328">
        <v>3</v>
      </c>
      <c r="C31" s="328">
        <v>2</v>
      </c>
      <c r="D31" s="328">
        <v>6</v>
      </c>
      <c r="E31" s="328">
        <v>3</v>
      </c>
      <c r="F31" s="328">
        <v>8</v>
      </c>
      <c r="G31" s="328">
        <v>1</v>
      </c>
      <c r="H31" s="353">
        <v>1</v>
      </c>
      <c r="I31" s="375">
        <v>2</v>
      </c>
      <c r="J31" s="376">
        <v>1</v>
      </c>
      <c r="K31" s="376">
        <v>3</v>
      </c>
      <c r="L31" s="328">
        <v>0</v>
      </c>
      <c r="M31" s="376">
        <f t="shared" si="2"/>
        <v>30</v>
      </c>
      <c r="N31" s="441">
        <f t="shared" si="3"/>
        <v>2.727272727272727</v>
      </c>
      <c r="O31" s="443">
        <f t="shared" si="1"/>
        <v>0.355998576005696</v>
      </c>
      <c r="AC31" s="360" t="s">
        <v>376</v>
      </c>
      <c r="AD31" s="361">
        <v>11</v>
      </c>
      <c r="AE31" s="361">
        <v>18</v>
      </c>
      <c r="AF31" s="361">
        <v>5</v>
      </c>
      <c r="AG31" s="361">
        <v>20</v>
      </c>
      <c r="AH31" s="361">
        <v>3</v>
      </c>
      <c r="AI31" s="361">
        <v>8</v>
      </c>
      <c r="AJ31" s="361">
        <v>2</v>
      </c>
      <c r="AK31" s="361">
        <v>5</v>
      </c>
      <c r="AL31" s="361">
        <v>10</v>
      </c>
      <c r="AM31" s="361">
        <v>6</v>
      </c>
      <c r="AN31" s="361">
        <v>13</v>
      </c>
    </row>
    <row r="32" spans="1:40" ht="17.25" customHeight="1" thickBot="1">
      <c r="A32" s="301" t="s">
        <v>334</v>
      </c>
      <c r="B32" s="328">
        <v>8</v>
      </c>
      <c r="C32" s="328">
        <v>37</v>
      </c>
      <c r="D32" s="328">
        <v>25</v>
      </c>
      <c r="E32" s="328">
        <v>11</v>
      </c>
      <c r="F32" s="328">
        <v>10</v>
      </c>
      <c r="G32" s="328">
        <v>7</v>
      </c>
      <c r="H32" s="353">
        <v>12</v>
      </c>
      <c r="I32" s="375">
        <v>18</v>
      </c>
      <c r="J32" s="376">
        <v>6</v>
      </c>
      <c r="K32" s="376">
        <v>5</v>
      </c>
      <c r="L32" s="328">
        <v>10</v>
      </c>
      <c r="M32" s="376">
        <f t="shared" si="2"/>
        <v>149</v>
      </c>
      <c r="N32" s="441">
        <f t="shared" si="3"/>
        <v>13.545454545454545</v>
      </c>
      <c r="O32" s="443">
        <f t="shared" si="1"/>
        <v>1.76812626082829</v>
      </c>
      <c r="AC32" s="203" t="s">
        <v>372</v>
      </c>
      <c r="AD32" s="297">
        <v>11</v>
      </c>
      <c r="AE32" s="297">
        <v>7</v>
      </c>
      <c r="AF32" s="297">
        <v>5</v>
      </c>
      <c r="AG32" s="297">
        <v>11</v>
      </c>
      <c r="AH32" s="297">
        <v>3</v>
      </c>
      <c r="AI32" s="297">
        <v>6</v>
      </c>
      <c r="AJ32" s="297">
        <v>2</v>
      </c>
      <c r="AK32" s="297">
        <v>5</v>
      </c>
      <c r="AL32" s="297">
        <v>7</v>
      </c>
      <c r="AM32" s="297">
        <v>3</v>
      </c>
      <c r="AN32" s="297">
        <v>7</v>
      </c>
    </row>
    <row r="33" spans="1:40" ht="17.25" customHeight="1" thickBot="1">
      <c r="A33" s="301" t="s">
        <v>335</v>
      </c>
      <c r="B33" s="328">
        <v>0</v>
      </c>
      <c r="C33" s="328">
        <v>0</v>
      </c>
      <c r="D33" s="328">
        <v>0</v>
      </c>
      <c r="E33" s="328">
        <v>0</v>
      </c>
      <c r="F33" s="328">
        <v>0</v>
      </c>
      <c r="G33" s="328">
        <v>0</v>
      </c>
      <c r="H33" s="353">
        <v>0</v>
      </c>
      <c r="I33" s="375">
        <v>0</v>
      </c>
      <c r="J33" s="376">
        <v>1</v>
      </c>
      <c r="K33" s="376">
        <v>1</v>
      </c>
      <c r="L33" s="328">
        <v>1</v>
      </c>
      <c r="M33" s="376">
        <f t="shared" si="2"/>
        <v>3</v>
      </c>
      <c r="N33" s="441">
        <f t="shared" si="3"/>
        <v>0.2727272727272727</v>
      </c>
      <c r="O33" s="443">
        <f t="shared" si="1"/>
        <v>0.0355998576005696</v>
      </c>
      <c r="AC33" s="203" t="s">
        <v>369</v>
      </c>
      <c r="AD33" s="297">
        <v>0</v>
      </c>
      <c r="AE33" s="297">
        <v>11</v>
      </c>
      <c r="AF33" s="297">
        <v>0</v>
      </c>
      <c r="AG33" s="297">
        <v>9</v>
      </c>
      <c r="AH33" s="297">
        <v>0</v>
      </c>
      <c r="AI33" s="297">
        <v>2</v>
      </c>
      <c r="AJ33" s="297">
        <v>0</v>
      </c>
      <c r="AK33" s="297">
        <v>0</v>
      </c>
      <c r="AL33" s="297">
        <v>3</v>
      </c>
      <c r="AM33" s="297">
        <v>3</v>
      </c>
      <c r="AN33" s="297">
        <v>6</v>
      </c>
    </row>
    <row r="34" spans="1:40" ht="17.25" customHeight="1" thickBot="1">
      <c r="A34" s="301" t="s">
        <v>336</v>
      </c>
      <c r="B34" s="328">
        <v>7</v>
      </c>
      <c r="C34" s="328">
        <v>12</v>
      </c>
      <c r="D34" s="328">
        <v>10</v>
      </c>
      <c r="E34" s="328">
        <v>4</v>
      </c>
      <c r="F34" s="328">
        <v>3</v>
      </c>
      <c r="G34" s="328">
        <v>6</v>
      </c>
      <c r="H34" s="353">
        <v>13</v>
      </c>
      <c r="I34" s="375">
        <v>8</v>
      </c>
      <c r="J34" s="376">
        <v>29</v>
      </c>
      <c r="K34" s="376">
        <v>28</v>
      </c>
      <c r="L34" s="328">
        <v>0</v>
      </c>
      <c r="M34" s="376">
        <f t="shared" si="2"/>
        <v>120</v>
      </c>
      <c r="N34" s="441">
        <f t="shared" si="3"/>
        <v>10.909090909090908</v>
      </c>
      <c r="O34" s="443">
        <f t="shared" si="1"/>
        <v>1.423994304022784</v>
      </c>
      <c r="AC34" s="204" t="s">
        <v>377</v>
      </c>
      <c r="AD34" s="298">
        <v>59</v>
      </c>
      <c r="AE34" s="298">
        <v>46</v>
      </c>
      <c r="AF34" s="298">
        <v>45</v>
      </c>
      <c r="AG34" s="298">
        <v>66</v>
      </c>
      <c r="AH34" s="298">
        <v>84</v>
      </c>
      <c r="AI34" s="298">
        <v>49</v>
      </c>
      <c r="AJ34" s="298" t="s">
        <v>521</v>
      </c>
      <c r="AK34" s="298" t="s">
        <v>520</v>
      </c>
      <c r="AL34" s="298" t="s">
        <v>519</v>
      </c>
      <c r="AM34" s="298" t="s">
        <v>507</v>
      </c>
      <c r="AN34" s="298">
        <v>22</v>
      </c>
    </row>
    <row r="35" spans="1:32" ht="17.25" customHeight="1">
      <c r="A35" s="301" t="s">
        <v>337</v>
      </c>
      <c r="B35" s="328">
        <v>63</v>
      </c>
      <c r="C35" s="328">
        <v>61</v>
      </c>
      <c r="D35" s="328">
        <v>68</v>
      </c>
      <c r="E35" s="328">
        <v>74</v>
      </c>
      <c r="F35" s="328">
        <v>48</v>
      </c>
      <c r="G35" s="328">
        <v>40</v>
      </c>
      <c r="H35" s="353">
        <v>168</v>
      </c>
      <c r="I35" s="375">
        <v>52</v>
      </c>
      <c r="J35" s="376">
        <v>29</v>
      </c>
      <c r="K35" s="376">
        <v>68</v>
      </c>
      <c r="L35" s="328">
        <v>39</v>
      </c>
      <c r="M35" s="376">
        <f t="shared" si="2"/>
        <v>710</v>
      </c>
      <c r="N35" s="441">
        <f t="shared" si="3"/>
        <v>64.54545454545455</v>
      </c>
      <c r="O35" s="443">
        <f t="shared" si="1"/>
        <v>8.425299632134804</v>
      </c>
      <c r="AF35" s="430"/>
    </row>
    <row r="36" spans="1:29" ht="17.25" customHeight="1">
      <c r="A36" s="301" t="s">
        <v>338</v>
      </c>
      <c r="B36" s="328">
        <v>1</v>
      </c>
      <c r="C36" s="328">
        <v>6</v>
      </c>
      <c r="D36" s="328">
        <v>7</v>
      </c>
      <c r="E36" s="328">
        <v>5</v>
      </c>
      <c r="F36" s="328">
        <v>9</v>
      </c>
      <c r="G36" s="328">
        <v>7</v>
      </c>
      <c r="H36" s="353">
        <v>16</v>
      </c>
      <c r="I36" s="375">
        <v>24</v>
      </c>
      <c r="J36" s="376">
        <v>9</v>
      </c>
      <c r="K36" s="376">
        <v>36</v>
      </c>
      <c r="L36" s="328">
        <v>7</v>
      </c>
      <c r="M36" s="376">
        <f t="shared" si="2"/>
        <v>127</v>
      </c>
      <c r="N36" s="441">
        <f t="shared" si="3"/>
        <v>11.545454545454545</v>
      </c>
      <c r="O36" s="443">
        <f t="shared" si="1"/>
        <v>1.507060638424113</v>
      </c>
      <c r="AC36" s="293" t="s">
        <v>482</v>
      </c>
    </row>
    <row r="37" spans="1:15" ht="17.25" customHeight="1">
      <c r="A37" s="301" t="s">
        <v>339</v>
      </c>
      <c r="B37" s="328">
        <v>2</v>
      </c>
      <c r="C37" s="328">
        <v>3</v>
      </c>
      <c r="D37" s="328">
        <v>2</v>
      </c>
      <c r="E37" s="328">
        <v>6</v>
      </c>
      <c r="F37" s="328">
        <v>5</v>
      </c>
      <c r="G37" s="328">
        <v>0</v>
      </c>
      <c r="H37" s="353">
        <v>2</v>
      </c>
      <c r="I37" s="375">
        <v>4</v>
      </c>
      <c r="J37" s="376">
        <v>2</v>
      </c>
      <c r="K37" s="376">
        <v>1</v>
      </c>
      <c r="L37" s="328">
        <v>0</v>
      </c>
      <c r="M37" s="376">
        <f t="shared" si="2"/>
        <v>27</v>
      </c>
      <c r="N37" s="441">
        <f t="shared" si="3"/>
        <v>2.4545454545454546</v>
      </c>
      <c r="O37" s="443">
        <f t="shared" si="1"/>
        <v>0.3203987184051264</v>
      </c>
    </row>
    <row r="38" spans="1:15" ht="17.25" customHeight="1">
      <c r="A38" s="301" t="s">
        <v>340</v>
      </c>
      <c r="B38" s="328">
        <v>6</v>
      </c>
      <c r="C38" s="328">
        <v>5</v>
      </c>
      <c r="D38" s="328">
        <v>5</v>
      </c>
      <c r="E38" s="328">
        <v>2</v>
      </c>
      <c r="F38" s="328">
        <v>5</v>
      </c>
      <c r="G38" s="328">
        <v>0</v>
      </c>
      <c r="H38" s="353">
        <v>3</v>
      </c>
      <c r="I38" s="375">
        <v>5</v>
      </c>
      <c r="J38" s="376">
        <v>10</v>
      </c>
      <c r="K38" s="376">
        <v>2</v>
      </c>
      <c r="L38" s="328">
        <v>12</v>
      </c>
      <c r="M38" s="376">
        <f t="shared" si="2"/>
        <v>55</v>
      </c>
      <c r="N38" s="441">
        <f t="shared" si="3"/>
        <v>5</v>
      </c>
      <c r="O38" s="443">
        <f t="shared" si="1"/>
        <v>0.6526640560104426</v>
      </c>
    </row>
    <row r="39" spans="1:37" ht="17.25" customHeight="1">
      <c r="A39" s="301" t="s">
        <v>341</v>
      </c>
      <c r="B39" s="328">
        <v>0</v>
      </c>
      <c r="C39" s="328">
        <v>0</v>
      </c>
      <c r="D39" s="328">
        <v>0</v>
      </c>
      <c r="E39" s="328">
        <v>0</v>
      </c>
      <c r="F39" s="328">
        <v>0</v>
      </c>
      <c r="G39" s="328">
        <v>0</v>
      </c>
      <c r="H39" s="353">
        <v>0</v>
      </c>
      <c r="I39" s="375">
        <v>0</v>
      </c>
      <c r="J39" s="376">
        <v>1</v>
      </c>
      <c r="K39" s="376">
        <v>2</v>
      </c>
      <c r="L39" s="328">
        <v>3</v>
      </c>
      <c r="M39" s="376">
        <f t="shared" si="2"/>
        <v>6</v>
      </c>
      <c r="N39" s="441">
        <f t="shared" si="3"/>
        <v>0.5454545454545454</v>
      </c>
      <c r="O39" s="443">
        <f aca="true" t="shared" si="4" ref="O39:O70">(M39/$M$85)*100</f>
        <v>0.0711997152011392</v>
      </c>
      <c r="AJ39" s="302"/>
      <c r="AK39" s="294"/>
    </row>
    <row r="40" spans="1:37" ht="17.25" customHeight="1">
      <c r="A40" s="301" t="s">
        <v>342</v>
      </c>
      <c r="B40" s="328">
        <v>76</v>
      </c>
      <c r="C40" s="328">
        <v>73</v>
      </c>
      <c r="D40" s="328">
        <v>59</v>
      </c>
      <c r="E40" s="328">
        <v>57</v>
      </c>
      <c r="F40" s="328">
        <v>49</v>
      </c>
      <c r="G40" s="328">
        <v>150</v>
      </c>
      <c r="H40" s="353">
        <v>80</v>
      </c>
      <c r="I40" s="375">
        <v>64</v>
      </c>
      <c r="J40" s="376">
        <v>68</v>
      </c>
      <c r="K40" s="376">
        <v>62</v>
      </c>
      <c r="L40" s="328">
        <v>63</v>
      </c>
      <c r="M40" s="376">
        <f t="shared" si="2"/>
        <v>801</v>
      </c>
      <c r="N40" s="441">
        <f t="shared" si="3"/>
        <v>72.81818181818181</v>
      </c>
      <c r="O40" s="443">
        <f t="shared" si="4"/>
        <v>9.505161979352081</v>
      </c>
      <c r="AK40" s="294"/>
    </row>
    <row r="41" spans="1:37" ht="17.25" customHeight="1">
      <c r="A41" s="301" t="s">
        <v>343</v>
      </c>
      <c r="B41" s="328">
        <v>5</v>
      </c>
      <c r="C41" s="328">
        <v>5</v>
      </c>
      <c r="D41" s="328">
        <v>14</v>
      </c>
      <c r="E41" s="328">
        <v>17</v>
      </c>
      <c r="F41" s="328">
        <v>11</v>
      </c>
      <c r="G41" s="328">
        <v>7</v>
      </c>
      <c r="H41" s="353">
        <v>10</v>
      </c>
      <c r="I41" s="375">
        <v>15</v>
      </c>
      <c r="J41" s="376">
        <v>21</v>
      </c>
      <c r="K41" s="376">
        <v>9</v>
      </c>
      <c r="L41" s="328">
        <v>13</v>
      </c>
      <c r="M41" s="376">
        <f t="shared" si="2"/>
        <v>127</v>
      </c>
      <c r="N41" s="441">
        <f t="shared" si="3"/>
        <v>11.545454545454545</v>
      </c>
      <c r="O41" s="443">
        <f t="shared" si="4"/>
        <v>1.507060638424113</v>
      </c>
      <c r="AK41" s="294"/>
    </row>
    <row r="42" spans="1:37" ht="17.25" customHeight="1">
      <c r="A42" s="301" t="s">
        <v>344</v>
      </c>
      <c r="B42" s="328">
        <v>8</v>
      </c>
      <c r="C42" s="328">
        <v>17</v>
      </c>
      <c r="D42" s="328">
        <v>20</v>
      </c>
      <c r="E42" s="328">
        <v>23</v>
      </c>
      <c r="F42" s="328">
        <v>20</v>
      </c>
      <c r="G42" s="328">
        <v>49</v>
      </c>
      <c r="H42" s="353">
        <v>58</v>
      </c>
      <c r="I42" s="375">
        <v>23</v>
      </c>
      <c r="J42" s="376">
        <v>25</v>
      </c>
      <c r="K42" s="376">
        <v>14</v>
      </c>
      <c r="L42" s="328">
        <v>49</v>
      </c>
      <c r="M42" s="376">
        <f t="shared" si="2"/>
        <v>306</v>
      </c>
      <c r="N42" s="441">
        <f t="shared" si="3"/>
        <v>27.818181818181817</v>
      </c>
      <c r="O42" s="443">
        <f t="shared" si="4"/>
        <v>3.631185475258099</v>
      </c>
      <c r="AK42" s="294"/>
    </row>
    <row r="43" spans="1:37" ht="17.25" customHeight="1">
      <c r="A43" s="301" t="s">
        <v>345</v>
      </c>
      <c r="B43" s="328">
        <v>20</v>
      </c>
      <c r="C43" s="328">
        <v>23</v>
      </c>
      <c r="D43" s="328">
        <v>29</v>
      </c>
      <c r="E43" s="328">
        <v>27</v>
      </c>
      <c r="F43" s="328">
        <v>106</v>
      </c>
      <c r="G43" s="328">
        <v>48</v>
      </c>
      <c r="H43" s="353">
        <v>32</v>
      </c>
      <c r="I43" s="375">
        <v>46</v>
      </c>
      <c r="J43" s="376">
        <v>51</v>
      </c>
      <c r="K43" s="376">
        <v>39</v>
      </c>
      <c r="L43" s="328">
        <v>57</v>
      </c>
      <c r="M43" s="376">
        <f t="shared" si="2"/>
        <v>478</v>
      </c>
      <c r="N43" s="441">
        <f t="shared" si="3"/>
        <v>43.45454545454545</v>
      </c>
      <c r="O43" s="443">
        <f t="shared" si="4"/>
        <v>5.672243977690756</v>
      </c>
      <c r="AK43" s="294"/>
    </row>
    <row r="44" spans="1:37" ht="17.25" customHeight="1">
      <c r="A44" s="301" t="s">
        <v>346</v>
      </c>
      <c r="B44" s="328">
        <v>3</v>
      </c>
      <c r="C44" s="328">
        <v>1</v>
      </c>
      <c r="D44" s="328">
        <v>1</v>
      </c>
      <c r="E44" s="328">
        <v>0</v>
      </c>
      <c r="F44" s="328">
        <v>2</v>
      </c>
      <c r="G44" s="328">
        <v>3</v>
      </c>
      <c r="H44" s="353">
        <v>5</v>
      </c>
      <c r="I44" s="375">
        <v>3</v>
      </c>
      <c r="J44" s="376">
        <v>0</v>
      </c>
      <c r="K44" s="376">
        <v>1</v>
      </c>
      <c r="L44" s="328">
        <v>1</v>
      </c>
      <c r="M44" s="376">
        <f t="shared" si="2"/>
        <v>20</v>
      </c>
      <c r="N44" s="441">
        <f t="shared" si="3"/>
        <v>1.8181818181818181</v>
      </c>
      <c r="O44" s="443">
        <f t="shared" si="4"/>
        <v>0.23733238400379733</v>
      </c>
      <c r="AK44" s="294"/>
    </row>
    <row r="45" spans="1:37" ht="17.25" customHeight="1">
      <c r="A45" s="301" t="s">
        <v>347</v>
      </c>
      <c r="B45" s="328">
        <v>0</v>
      </c>
      <c r="C45" s="328">
        <v>0</v>
      </c>
      <c r="D45" s="328">
        <v>0</v>
      </c>
      <c r="E45" s="328">
        <v>0</v>
      </c>
      <c r="F45" s="328">
        <v>0</v>
      </c>
      <c r="G45" s="328">
        <v>0</v>
      </c>
      <c r="H45" s="353">
        <v>0</v>
      </c>
      <c r="I45" s="375">
        <v>0</v>
      </c>
      <c r="J45" s="376">
        <v>0</v>
      </c>
      <c r="K45" s="376">
        <v>0</v>
      </c>
      <c r="L45" s="328">
        <v>4</v>
      </c>
      <c r="M45" s="376">
        <f t="shared" si="2"/>
        <v>4</v>
      </c>
      <c r="N45" s="441">
        <f t="shared" si="3"/>
        <v>0.36363636363636365</v>
      </c>
      <c r="O45" s="443">
        <f t="shared" si="4"/>
        <v>0.047466476800759466</v>
      </c>
      <c r="AJ45" s="303"/>
      <c r="AK45" s="294"/>
    </row>
    <row r="46" spans="1:37" ht="17.25" customHeight="1">
      <c r="A46" s="301" t="s">
        <v>348</v>
      </c>
      <c r="B46" s="328">
        <v>5</v>
      </c>
      <c r="C46" s="328">
        <v>2</v>
      </c>
      <c r="D46" s="328">
        <v>3</v>
      </c>
      <c r="E46" s="328">
        <v>5</v>
      </c>
      <c r="F46" s="328">
        <v>5</v>
      </c>
      <c r="G46" s="328">
        <v>2</v>
      </c>
      <c r="H46" s="353">
        <v>4</v>
      </c>
      <c r="I46" s="375">
        <v>3</v>
      </c>
      <c r="J46" s="376">
        <v>6</v>
      </c>
      <c r="K46" s="376">
        <v>5</v>
      </c>
      <c r="L46" s="328">
        <v>5</v>
      </c>
      <c r="M46" s="376">
        <f t="shared" si="2"/>
        <v>45</v>
      </c>
      <c r="N46" s="441">
        <f t="shared" si="3"/>
        <v>4.090909090909091</v>
      </c>
      <c r="O46" s="443">
        <f t="shared" si="4"/>
        <v>0.533997864008544</v>
      </c>
      <c r="AJ46" s="303"/>
      <c r="AK46" s="294"/>
    </row>
    <row r="47" spans="1:37" ht="17.25" customHeight="1">
      <c r="A47" s="301" t="s">
        <v>349</v>
      </c>
      <c r="B47" s="328">
        <v>3</v>
      </c>
      <c r="C47" s="328">
        <v>4</v>
      </c>
      <c r="D47" s="328">
        <v>5</v>
      </c>
      <c r="E47" s="328">
        <v>2</v>
      </c>
      <c r="F47" s="328">
        <v>4</v>
      </c>
      <c r="G47" s="328">
        <v>2</v>
      </c>
      <c r="H47" s="353">
        <v>11</v>
      </c>
      <c r="I47" s="375">
        <v>5</v>
      </c>
      <c r="J47" s="376">
        <v>4</v>
      </c>
      <c r="K47" s="376">
        <v>2</v>
      </c>
      <c r="L47" s="328">
        <v>2</v>
      </c>
      <c r="M47" s="376">
        <f t="shared" si="2"/>
        <v>44</v>
      </c>
      <c r="N47" s="441">
        <f t="shared" si="3"/>
        <v>4</v>
      </c>
      <c r="O47" s="443">
        <f t="shared" si="4"/>
        <v>0.5221312448083542</v>
      </c>
      <c r="AJ47" s="303"/>
      <c r="AK47" s="294"/>
    </row>
    <row r="48" spans="1:37" ht="17.25" customHeight="1">
      <c r="A48" s="301" t="s">
        <v>416</v>
      </c>
      <c r="B48" s="328">
        <v>0</v>
      </c>
      <c r="C48" s="328">
        <v>0</v>
      </c>
      <c r="D48" s="328">
        <v>0</v>
      </c>
      <c r="E48" s="328">
        <v>2</v>
      </c>
      <c r="F48" s="328">
        <v>1</v>
      </c>
      <c r="G48" s="328">
        <v>0</v>
      </c>
      <c r="H48" s="353">
        <v>3</v>
      </c>
      <c r="I48" s="375">
        <v>1</v>
      </c>
      <c r="J48" s="376">
        <v>0</v>
      </c>
      <c r="K48" s="376">
        <v>0</v>
      </c>
      <c r="L48" s="328">
        <v>0</v>
      </c>
      <c r="M48" s="376">
        <f t="shared" si="2"/>
        <v>7</v>
      </c>
      <c r="N48" s="441">
        <f t="shared" si="3"/>
        <v>0.6363636363636364</v>
      </c>
      <c r="O48" s="443">
        <f t="shared" si="4"/>
        <v>0.08306633440132907</v>
      </c>
      <c r="AJ48" s="303"/>
      <c r="AK48" s="294"/>
    </row>
    <row r="49" spans="1:37" ht="17.25" customHeight="1">
      <c r="A49" s="301" t="s">
        <v>417</v>
      </c>
      <c r="B49" s="328">
        <v>0</v>
      </c>
      <c r="C49" s="328">
        <v>0</v>
      </c>
      <c r="D49" s="328">
        <v>0</v>
      </c>
      <c r="E49" s="328">
        <v>0</v>
      </c>
      <c r="F49" s="328">
        <v>0</v>
      </c>
      <c r="G49" s="328">
        <v>0</v>
      </c>
      <c r="H49" s="353">
        <v>2</v>
      </c>
      <c r="I49" s="375">
        <v>1</v>
      </c>
      <c r="J49" s="376">
        <v>0</v>
      </c>
      <c r="K49" s="376">
        <v>0</v>
      </c>
      <c r="L49" s="328">
        <v>0</v>
      </c>
      <c r="M49" s="376">
        <f t="shared" si="2"/>
        <v>3</v>
      </c>
      <c r="N49" s="441">
        <f t="shared" si="3"/>
        <v>0.2727272727272727</v>
      </c>
      <c r="O49" s="443">
        <f t="shared" si="4"/>
        <v>0.0355998576005696</v>
      </c>
      <c r="AJ49" s="303"/>
      <c r="AK49" s="294"/>
    </row>
    <row r="50" spans="1:37" ht="17.25" customHeight="1">
      <c r="A50" s="301" t="s">
        <v>350</v>
      </c>
      <c r="B50" s="328">
        <v>23</v>
      </c>
      <c r="C50" s="328">
        <v>30</v>
      </c>
      <c r="D50" s="328">
        <v>48</v>
      </c>
      <c r="E50" s="328">
        <v>38</v>
      </c>
      <c r="F50" s="328">
        <v>47</v>
      </c>
      <c r="G50" s="328">
        <v>36</v>
      </c>
      <c r="H50" s="353">
        <v>31</v>
      </c>
      <c r="I50" s="375">
        <v>69</v>
      </c>
      <c r="J50" s="376">
        <v>50</v>
      </c>
      <c r="K50" s="376">
        <v>77</v>
      </c>
      <c r="L50" s="328">
        <v>38</v>
      </c>
      <c r="M50" s="376">
        <f t="shared" si="2"/>
        <v>487</v>
      </c>
      <c r="N50" s="441">
        <f t="shared" si="3"/>
        <v>44.27272727272727</v>
      </c>
      <c r="O50" s="443">
        <f t="shared" si="4"/>
        <v>5.779043550492465</v>
      </c>
      <c r="AE50" s="294"/>
      <c r="AF50" s="294"/>
      <c r="AG50" s="294"/>
      <c r="AH50" s="294"/>
      <c r="AI50" s="294"/>
      <c r="AJ50" s="294"/>
      <c r="AK50" s="294"/>
    </row>
    <row r="51" spans="1:15" ht="17.25" customHeight="1">
      <c r="A51" s="301" t="s">
        <v>351</v>
      </c>
      <c r="B51" s="328">
        <v>1</v>
      </c>
      <c r="C51" s="328">
        <v>3</v>
      </c>
      <c r="D51" s="328">
        <v>0</v>
      </c>
      <c r="E51" s="328">
        <v>1</v>
      </c>
      <c r="F51" s="328">
        <v>1</v>
      </c>
      <c r="G51" s="328">
        <v>0</v>
      </c>
      <c r="H51" s="353">
        <v>3</v>
      </c>
      <c r="I51" s="375">
        <v>7</v>
      </c>
      <c r="J51" s="376">
        <v>0</v>
      </c>
      <c r="K51" s="376">
        <v>2</v>
      </c>
      <c r="L51" s="328">
        <v>1</v>
      </c>
      <c r="M51" s="376">
        <f t="shared" si="2"/>
        <v>19</v>
      </c>
      <c r="N51" s="441">
        <f t="shared" si="3"/>
        <v>1.7272727272727273</v>
      </c>
      <c r="O51" s="443">
        <f t="shared" si="4"/>
        <v>0.22546576480360747</v>
      </c>
    </row>
    <row r="52" spans="1:15" ht="17.25" customHeight="1">
      <c r="A52" s="301" t="s">
        <v>352</v>
      </c>
      <c r="B52" s="328">
        <v>2</v>
      </c>
      <c r="C52" s="328">
        <v>0</v>
      </c>
      <c r="D52" s="328">
        <v>4</v>
      </c>
      <c r="E52" s="328">
        <v>2</v>
      </c>
      <c r="F52" s="328">
        <v>3</v>
      </c>
      <c r="G52" s="328">
        <v>3</v>
      </c>
      <c r="H52" s="353">
        <v>6</v>
      </c>
      <c r="I52" s="375">
        <v>6</v>
      </c>
      <c r="J52" s="376">
        <v>1</v>
      </c>
      <c r="K52" s="376">
        <v>2</v>
      </c>
      <c r="L52" s="328">
        <v>5</v>
      </c>
      <c r="M52" s="376">
        <f t="shared" si="2"/>
        <v>34</v>
      </c>
      <c r="N52" s="441">
        <f t="shared" si="3"/>
        <v>3.090909090909091</v>
      </c>
      <c r="O52" s="443">
        <f t="shared" si="4"/>
        <v>0.40346505280645545</v>
      </c>
    </row>
    <row r="53" spans="1:15" ht="17.25" customHeight="1">
      <c r="A53" s="301" t="s">
        <v>223</v>
      </c>
      <c r="B53" s="328">
        <v>3</v>
      </c>
      <c r="C53" s="328">
        <v>2</v>
      </c>
      <c r="D53" s="328">
        <v>0</v>
      </c>
      <c r="E53" s="328">
        <v>6</v>
      </c>
      <c r="F53" s="328">
        <v>7</v>
      </c>
      <c r="G53" s="328">
        <v>2</v>
      </c>
      <c r="H53" s="353">
        <v>13</v>
      </c>
      <c r="I53" s="375">
        <v>9</v>
      </c>
      <c r="J53" s="376">
        <v>4</v>
      </c>
      <c r="K53" s="376">
        <v>5</v>
      </c>
      <c r="L53" s="328">
        <v>6</v>
      </c>
      <c r="M53" s="376">
        <f t="shared" si="2"/>
        <v>57</v>
      </c>
      <c r="N53" s="441">
        <f t="shared" si="3"/>
        <v>5.181818181818182</v>
      </c>
      <c r="O53" s="443">
        <f t="shared" si="4"/>
        <v>0.6763972944108224</v>
      </c>
    </row>
    <row r="54" spans="1:15" ht="17.25" customHeight="1">
      <c r="A54" s="301" t="s">
        <v>224</v>
      </c>
      <c r="B54" s="328">
        <v>3</v>
      </c>
      <c r="C54" s="328">
        <v>1</v>
      </c>
      <c r="D54" s="328">
        <v>2</v>
      </c>
      <c r="E54" s="328">
        <v>5</v>
      </c>
      <c r="F54" s="328">
        <v>3</v>
      </c>
      <c r="G54" s="328">
        <v>3</v>
      </c>
      <c r="H54" s="353">
        <v>5</v>
      </c>
      <c r="I54" s="375">
        <v>6</v>
      </c>
      <c r="J54" s="376">
        <v>0</v>
      </c>
      <c r="K54" s="376">
        <v>6</v>
      </c>
      <c r="L54" s="328">
        <v>4</v>
      </c>
      <c r="M54" s="376">
        <f t="shared" si="2"/>
        <v>38</v>
      </c>
      <c r="N54" s="441">
        <f t="shared" si="3"/>
        <v>3.4545454545454546</v>
      </c>
      <c r="O54" s="443">
        <f t="shared" si="4"/>
        <v>0.45093152960721494</v>
      </c>
    </row>
    <row r="55" spans="1:15" ht="17.25" customHeight="1">
      <c r="A55" s="301" t="s">
        <v>190</v>
      </c>
      <c r="B55" s="328">
        <v>0</v>
      </c>
      <c r="C55" s="328">
        <v>0</v>
      </c>
      <c r="D55" s="328">
        <v>2</v>
      </c>
      <c r="E55" s="328">
        <v>3</v>
      </c>
      <c r="F55" s="328">
        <v>2</v>
      </c>
      <c r="G55" s="328">
        <v>0</v>
      </c>
      <c r="H55" s="353">
        <v>7</v>
      </c>
      <c r="I55" s="375">
        <v>10</v>
      </c>
      <c r="J55" s="376">
        <v>0</v>
      </c>
      <c r="K55" s="376">
        <v>4</v>
      </c>
      <c r="L55" s="328">
        <v>3</v>
      </c>
      <c r="M55" s="376">
        <f t="shared" si="2"/>
        <v>31</v>
      </c>
      <c r="N55" s="441">
        <f t="shared" si="3"/>
        <v>2.8181818181818183</v>
      </c>
      <c r="O55" s="443">
        <f t="shared" si="4"/>
        <v>0.36786519520588584</v>
      </c>
    </row>
    <row r="56" spans="1:15" ht="17.25" customHeight="1">
      <c r="A56" s="301" t="s">
        <v>353</v>
      </c>
      <c r="B56" s="328">
        <v>2</v>
      </c>
      <c r="C56" s="328">
        <v>0</v>
      </c>
      <c r="D56" s="328">
        <v>0</v>
      </c>
      <c r="E56" s="328">
        <v>3</v>
      </c>
      <c r="F56" s="328">
        <v>2</v>
      </c>
      <c r="G56" s="328">
        <v>0</v>
      </c>
      <c r="H56" s="353">
        <v>5</v>
      </c>
      <c r="I56" s="375">
        <v>5</v>
      </c>
      <c r="J56" s="376">
        <v>0</v>
      </c>
      <c r="K56" s="376">
        <v>2</v>
      </c>
      <c r="L56" s="328">
        <v>4</v>
      </c>
      <c r="M56" s="376">
        <f t="shared" si="2"/>
        <v>23</v>
      </c>
      <c r="N56" s="441">
        <f t="shared" si="3"/>
        <v>2.090909090909091</v>
      </c>
      <c r="O56" s="443">
        <f t="shared" si="4"/>
        <v>0.2729322416043669</v>
      </c>
    </row>
    <row r="57" spans="1:15" ht="17.25" customHeight="1">
      <c r="A57" s="301" t="s">
        <v>192</v>
      </c>
      <c r="B57" s="328">
        <v>0</v>
      </c>
      <c r="C57" s="328">
        <v>1</v>
      </c>
      <c r="D57" s="328">
        <v>0</v>
      </c>
      <c r="E57" s="328">
        <v>2</v>
      </c>
      <c r="F57" s="328">
        <v>2</v>
      </c>
      <c r="G57" s="328">
        <v>1</v>
      </c>
      <c r="H57" s="353">
        <v>4</v>
      </c>
      <c r="I57" s="375">
        <v>5</v>
      </c>
      <c r="J57" s="376">
        <v>0</v>
      </c>
      <c r="K57" s="376">
        <v>3</v>
      </c>
      <c r="L57" s="328">
        <v>2</v>
      </c>
      <c r="M57" s="376">
        <f t="shared" si="2"/>
        <v>20</v>
      </c>
      <c r="N57" s="441">
        <f t="shared" si="3"/>
        <v>1.8181818181818181</v>
      </c>
      <c r="O57" s="443">
        <f t="shared" si="4"/>
        <v>0.23733238400379733</v>
      </c>
    </row>
    <row r="58" spans="1:15" ht="17.25" customHeight="1">
      <c r="A58" s="301" t="s">
        <v>193</v>
      </c>
      <c r="B58" s="328">
        <v>0</v>
      </c>
      <c r="C58" s="328">
        <v>2</v>
      </c>
      <c r="D58" s="328">
        <v>0</v>
      </c>
      <c r="E58" s="328">
        <v>3</v>
      </c>
      <c r="F58" s="328">
        <v>2</v>
      </c>
      <c r="G58" s="328">
        <v>2</v>
      </c>
      <c r="H58" s="353">
        <v>3</v>
      </c>
      <c r="I58" s="375">
        <v>6</v>
      </c>
      <c r="J58" s="376">
        <v>0</v>
      </c>
      <c r="K58" s="376">
        <v>2</v>
      </c>
      <c r="L58" s="328">
        <v>3</v>
      </c>
      <c r="M58" s="376">
        <f t="shared" si="2"/>
        <v>23</v>
      </c>
      <c r="N58" s="441">
        <f t="shared" si="3"/>
        <v>2.090909090909091</v>
      </c>
      <c r="O58" s="443">
        <f t="shared" si="4"/>
        <v>0.2729322416043669</v>
      </c>
    </row>
    <row r="59" spans="1:15" ht="17.25" customHeight="1">
      <c r="A59" s="301" t="s">
        <v>194</v>
      </c>
      <c r="B59" s="328">
        <v>1</v>
      </c>
      <c r="C59" s="328">
        <v>0</v>
      </c>
      <c r="D59" s="328">
        <v>1</v>
      </c>
      <c r="E59" s="328">
        <v>2</v>
      </c>
      <c r="F59" s="328">
        <v>3</v>
      </c>
      <c r="G59" s="328">
        <v>2</v>
      </c>
      <c r="H59" s="353">
        <v>4</v>
      </c>
      <c r="I59" s="375">
        <v>5</v>
      </c>
      <c r="J59" s="376">
        <v>2</v>
      </c>
      <c r="K59" s="376">
        <v>4</v>
      </c>
      <c r="L59" s="328">
        <v>3</v>
      </c>
      <c r="M59" s="376">
        <f t="shared" si="2"/>
        <v>27</v>
      </c>
      <c r="N59" s="441">
        <f t="shared" si="3"/>
        <v>2.4545454545454546</v>
      </c>
      <c r="O59" s="443">
        <f t="shared" si="4"/>
        <v>0.3203987184051264</v>
      </c>
    </row>
    <row r="60" spans="1:15" ht="17.25" customHeight="1">
      <c r="A60" s="301" t="s">
        <v>354</v>
      </c>
      <c r="B60" s="328">
        <v>2</v>
      </c>
      <c r="C60" s="328">
        <v>1</v>
      </c>
      <c r="D60" s="328">
        <v>0</v>
      </c>
      <c r="E60" s="328">
        <v>3</v>
      </c>
      <c r="F60" s="328">
        <v>3</v>
      </c>
      <c r="G60" s="328">
        <v>2</v>
      </c>
      <c r="H60" s="353">
        <v>5</v>
      </c>
      <c r="I60" s="375">
        <v>8</v>
      </c>
      <c r="J60" s="376">
        <v>0</v>
      </c>
      <c r="K60" s="376">
        <v>3</v>
      </c>
      <c r="L60" s="328">
        <v>7</v>
      </c>
      <c r="M60" s="376">
        <f t="shared" si="2"/>
        <v>34</v>
      </c>
      <c r="N60" s="441">
        <f t="shared" si="3"/>
        <v>3.090909090909091</v>
      </c>
      <c r="O60" s="443">
        <f t="shared" si="4"/>
        <v>0.40346505280645545</v>
      </c>
    </row>
    <row r="61" spans="1:15" ht="17.25" customHeight="1">
      <c r="A61" s="301" t="s">
        <v>196</v>
      </c>
      <c r="B61" s="328">
        <v>1</v>
      </c>
      <c r="C61" s="328">
        <v>0</v>
      </c>
      <c r="D61" s="328">
        <v>1</v>
      </c>
      <c r="E61" s="328">
        <v>3</v>
      </c>
      <c r="F61" s="328">
        <v>3</v>
      </c>
      <c r="G61" s="328">
        <v>3</v>
      </c>
      <c r="H61" s="353">
        <v>4</v>
      </c>
      <c r="I61" s="375">
        <v>8</v>
      </c>
      <c r="J61" s="376">
        <v>1</v>
      </c>
      <c r="K61" s="376">
        <v>2</v>
      </c>
      <c r="L61" s="328">
        <v>3</v>
      </c>
      <c r="M61" s="376">
        <f t="shared" si="2"/>
        <v>29</v>
      </c>
      <c r="N61" s="441">
        <f t="shared" si="3"/>
        <v>2.6363636363636362</v>
      </c>
      <c r="O61" s="443">
        <f t="shared" si="4"/>
        <v>0.3441319568055061</v>
      </c>
    </row>
    <row r="62" spans="1:15" ht="17.25" customHeight="1">
      <c r="A62" s="301" t="s">
        <v>197</v>
      </c>
      <c r="B62" s="328">
        <v>2</v>
      </c>
      <c r="C62" s="328">
        <v>2</v>
      </c>
      <c r="D62" s="328">
        <v>1</v>
      </c>
      <c r="E62" s="328">
        <v>2</v>
      </c>
      <c r="F62" s="328">
        <v>6</v>
      </c>
      <c r="G62" s="328">
        <v>3</v>
      </c>
      <c r="H62" s="353">
        <v>6</v>
      </c>
      <c r="I62" s="375">
        <v>7</v>
      </c>
      <c r="J62" s="376">
        <v>8</v>
      </c>
      <c r="K62" s="376">
        <v>7</v>
      </c>
      <c r="L62" s="264">
        <v>6</v>
      </c>
      <c r="M62" s="376">
        <f t="shared" si="2"/>
        <v>50</v>
      </c>
      <c r="N62" s="441">
        <f t="shared" si="3"/>
        <v>4.545454545454546</v>
      </c>
      <c r="O62" s="443">
        <f t="shared" si="4"/>
        <v>0.5933309600094934</v>
      </c>
    </row>
    <row r="63" spans="1:15" ht="17.25" customHeight="1">
      <c r="A63" s="301" t="s">
        <v>198</v>
      </c>
      <c r="B63" s="328">
        <v>1</v>
      </c>
      <c r="C63" s="328">
        <v>4</v>
      </c>
      <c r="D63" s="328">
        <v>0</v>
      </c>
      <c r="E63" s="328">
        <v>2</v>
      </c>
      <c r="F63" s="328">
        <v>3</v>
      </c>
      <c r="G63" s="328">
        <v>2</v>
      </c>
      <c r="H63" s="353">
        <v>6</v>
      </c>
      <c r="I63" s="375">
        <v>5</v>
      </c>
      <c r="J63" s="376">
        <v>1</v>
      </c>
      <c r="K63" s="376">
        <v>2</v>
      </c>
      <c r="L63" s="328">
        <v>3</v>
      </c>
      <c r="M63" s="376">
        <f t="shared" si="2"/>
        <v>29</v>
      </c>
      <c r="N63" s="441">
        <f t="shared" si="3"/>
        <v>2.6363636363636362</v>
      </c>
      <c r="O63" s="443">
        <f t="shared" si="4"/>
        <v>0.3441319568055061</v>
      </c>
    </row>
    <row r="64" spans="1:15" ht="17.25" customHeight="1">
      <c r="A64" s="301" t="s">
        <v>199</v>
      </c>
      <c r="B64" s="328">
        <v>1</v>
      </c>
      <c r="C64" s="328">
        <v>9</v>
      </c>
      <c r="D64" s="328">
        <v>2</v>
      </c>
      <c r="E64" s="328">
        <v>4</v>
      </c>
      <c r="F64" s="328">
        <v>4</v>
      </c>
      <c r="G64" s="328">
        <v>2</v>
      </c>
      <c r="H64" s="353">
        <v>6</v>
      </c>
      <c r="I64" s="375">
        <v>9</v>
      </c>
      <c r="J64" s="376">
        <v>0</v>
      </c>
      <c r="K64" s="376">
        <v>4</v>
      </c>
      <c r="L64" s="328">
        <v>4</v>
      </c>
      <c r="M64" s="376">
        <f t="shared" si="2"/>
        <v>45</v>
      </c>
      <c r="N64" s="441">
        <f t="shared" si="3"/>
        <v>4.090909090909091</v>
      </c>
      <c r="O64" s="443">
        <f t="shared" si="4"/>
        <v>0.533997864008544</v>
      </c>
    </row>
    <row r="65" spans="1:15" ht="17.25" customHeight="1">
      <c r="A65" s="301" t="s">
        <v>200</v>
      </c>
      <c r="B65" s="328">
        <v>0</v>
      </c>
      <c r="C65" s="328">
        <v>1</v>
      </c>
      <c r="D65" s="328">
        <v>2</v>
      </c>
      <c r="E65" s="328">
        <v>4</v>
      </c>
      <c r="F65" s="328">
        <v>3</v>
      </c>
      <c r="G65" s="328">
        <v>0</v>
      </c>
      <c r="H65" s="353">
        <v>10</v>
      </c>
      <c r="I65" s="375">
        <v>5</v>
      </c>
      <c r="J65" s="376">
        <v>1</v>
      </c>
      <c r="K65" s="376">
        <v>9</v>
      </c>
      <c r="L65" s="328">
        <v>5</v>
      </c>
      <c r="M65" s="376">
        <f t="shared" si="2"/>
        <v>40</v>
      </c>
      <c r="N65" s="441">
        <f t="shared" si="3"/>
        <v>3.6363636363636362</v>
      </c>
      <c r="O65" s="443">
        <f t="shared" si="4"/>
        <v>0.47466476800759466</v>
      </c>
    </row>
    <row r="66" spans="1:15" ht="17.25" customHeight="1">
      <c r="A66" s="301" t="s">
        <v>355</v>
      </c>
      <c r="B66" s="328">
        <v>0</v>
      </c>
      <c r="C66" s="328">
        <v>0</v>
      </c>
      <c r="D66" s="328">
        <v>0</v>
      </c>
      <c r="E66" s="328">
        <v>2</v>
      </c>
      <c r="F66" s="328">
        <v>3</v>
      </c>
      <c r="G66" s="328">
        <v>0</v>
      </c>
      <c r="H66" s="353">
        <v>7</v>
      </c>
      <c r="I66" s="375">
        <v>5</v>
      </c>
      <c r="J66" s="376">
        <v>5</v>
      </c>
      <c r="K66" s="376">
        <v>8</v>
      </c>
      <c r="L66" s="328">
        <v>6</v>
      </c>
      <c r="M66" s="376">
        <f t="shared" si="2"/>
        <v>36</v>
      </c>
      <c r="N66" s="441">
        <f t="shared" si="3"/>
        <v>3.272727272727273</v>
      </c>
      <c r="O66" s="443">
        <f t="shared" si="4"/>
        <v>0.42719829120683517</v>
      </c>
    </row>
    <row r="67" spans="1:15" ht="17.25" customHeight="1">
      <c r="A67" s="301" t="s">
        <v>202</v>
      </c>
      <c r="B67" s="328">
        <v>2</v>
      </c>
      <c r="C67" s="328">
        <v>0</v>
      </c>
      <c r="D67" s="328">
        <v>3</v>
      </c>
      <c r="E67" s="328">
        <v>5</v>
      </c>
      <c r="F67" s="328">
        <v>2</v>
      </c>
      <c r="G67" s="328">
        <v>7</v>
      </c>
      <c r="H67" s="353">
        <v>12</v>
      </c>
      <c r="I67" s="375">
        <v>9</v>
      </c>
      <c r="J67" s="376">
        <v>2</v>
      </c>
      <c r="K67" s="376">
        <v>4</v>
      </c>
      <c r="L67" s="328">
        <v>11</v>
      </c>
      <c r="M67" s="376">
        <f t="shared" si="2"/>
        <v>57</v>
      </c>
      <c r="N67" s="441">
        <f t="shared" si="3"/>
        <v>5.181818181818182</v>
      </c>
      <c r="O67" s="443">
        <f t="shared" si="4"/>
        <v>0.6763972944108224</v>
      </c>
    </row>
    <row r="68" spans="1:15" ht="17.25" customHeight="1">
      <c r="A68" s="301" t="s">
        <v>356</v>
      </c>
      <c r="B68" s="328">
        <v>0</v>
      </c>
      <c r="C68" s="328">
        <v>1</v>
      </c>
      <c r="D68" s="328">
        <v>1</v>
      </c>
      <c r="E68" s="328">
        <v>3</v>
      </c>
      <c r="F68" s="328">
        <v>2</v>
      </c>
      <c r="G68" s="328">
        <v>2</v>
      </c>
      <c r="H68" s="353">
        <v>9</v>
      </c>
      <c r="I68" s="375">
        <v>11</v>
      </c>
      <c r="J68" s="376">
        <v>1</v>
      </c>
      <c r="K68" s="376">
        <v>4</v>
      </c>
      <c r="L68" s="328">
        <v>3</v>
      </c>
      <c r="M68" s="376">
        <f t="shared" si="2"/>
        <v>37</v>
      </c>
      <c r="N68" s="441">
        <f t="shared" si="3"/>
        <v>3.3636363636363638</v>
      </c>
      <c r="O68" s="443">
        <f t="shared" si="4"/>
        <v>0.43906491040702506</v>
      </c>
    </row>
    <row r="69" spans="1:15" ht="17.25" customHeight="1">
      <c r="A69" s="301" t="s">
        <v>204</v>
      </c>
      <c r="B69" s="328">
        <v>2</v>
      </c>
      <c r="C69" s="328">
        <v>1</v>
      </c>
      <c r="D69" s="328">
        <v>1</v>
      </c>
      <c r="E69" s="328">
        <v>2</v>
      </c>
      <c r="F69" s="328">
        <v>5</v>
      </c>
      <c r="G69" s="328">
        <v>5</v>
      </c>
      <c r="H69" s="353">
        <v>5</v>
      </c>
      <c r="I69" s="375">
        <v>6</v>
      </c>
      <c r="J69" s="376">
        <v>4</v>
      </c>
      <c r="K69" s="376">
        <v>8</v>
      </c>
      <c r="L69" s="264">
        <v>8</v>
      </c>
      <c r="M69" s="376">
        <f t="shared" si="2"/>
        <v>47</v>
      </c>
      <c r="N69" s="441">
        <f t="shared" si="3"/>
        <v>4.2727272727272725</v>
      </c>
      <c r="O69" s="443">
        <f t="shared" si="4"/>
        <v>0.5577311024089238</v>
      </c>
    </row>
    <row r="70" spans="1:15" ht="17.25" customHeight="1">
      <c r="A70" s="301" t="s">
        <v>205</v>
      </c>
      <c r="B70" s="328">
        <v>1</v>
      </c>
      <c r="C70" s="328">
        <v>0</v>
      </c>
      <c r="D70" s="328">
        <v>0</v>
      </c>
      <c r="E70" s="328">
        <v>2</v>
      </c>
      <c r="F70" s="328">
        <v>2</v>
      </c>
      <c r="G70" s="328">
        <v>2</v>
      </c>
      <c r="H70" s="353">
        <v>7</v>
      </c>
      <c r="I70" s="375">
        <v>5</v>
      </c>
      <c r="J70" s="376">
        <v>1</v>
      </c>
      <c r="K70" s="376">
        <v>2</v>
      </c>
      <c r="L70" s="328">
        <v>2</v>
      </c>
      <c r="M70" s="376">
        <f t="shared" si="2"/>
        <v>24</v>
      </c>
      <c r="N70" s="441">
        <f t="shared" si="3"/>
        <v>2.1818181818181817</v>
      </c>
      <c r="O70" s="443">
        <f t="shared" si="4"/>
        <v>0.2847988608045568</v>
      </c>
    </row>
    <row r="71" spans="1:15" ht="17.25" customHeight="1">
      <c r="A71" s="301" t="s">
        <v>206</v>
      </c>
      <c r="B71" s="328">
        <v>1</v>
      </c>
      <c r="C71" s="328">
        <v>2</v>
      </c>
      <c r="D71" s="328">
        <v>0</v>
      </c>
      <c r="E71" s="328">
        <v>2</v>
      </c>
      <c r="F71" s="328">
        <v>2</v>
      </c>
      <c r="G71" s="328">
        <v>1</v>
      </c>
      <c r="H71" s="353">
        <v>8</v>
      </c>
      <c r="I71" s="375">
        <v>6</v>
      </c>
      <c r="J71" s="376">
        <v>3</v>
      </c>
      <c r="K71" s="376">
        <v>6</v>
      </c>
      <c r="L71" s="328">
        <v>4</v>
      </c>
      <c r="M71" s="376">
        <f t="shared" si="2"/>
        <v>35</v>
      </c>
      <c r="N71" s="441">
        <f t="shared" si="3"/>
        <v>3.1818181818181817</v>
      </c>
      <c r="O71" s="443">
        <f aca="true" t="shared" si="5" ref="O71:O84">(M71/$M$85)*100</f>
        <v>0.41533167200664534</v>
      </c>
    </row>
    <row r="72" spans="1:15" ht="17.25" customHeight="1">
      <c r="A72" s="301" t="s">
        <v>207</v>
      </c>
      <c r="B72" s="328">
        <v>0</v>
      </c>
      <c r="C72" s="328">
        <v>0</v>
      </c>
      <c r="D72" s="328">
        <v>0</v>
      </c>
      <c r="E72" s="328">
        <v>2</v>
      </c>
      <c r="F72" s="328">
        <v>3</v>
      </c>
      <c r="G72" s="328">
        <v>1</v>
      </c>
      <c r="H72" s="353">
        <v>4</v>
      </c>
      <c r="I72" s="375">
        <v>8</v>
      </c>
      <c r="J72" s="376">
        <v>1</v>
      </c>
      <c r="K72" s="376">
        <v>6</v>
      </c>
      <c r="L72" s="328">
        <v>2</v>
      </c>
      <c r="M72" s="376">
        <f aca="true" t="shared" si="6" ref="M72:M84">SUM(B72:L72)</f>
        <v>27</v>
      </c>
      <c r="N72" s="441">
        <f aca="true" t="shared" si="7" ref="N72:N84">AVERAGE(B72:L72)</f>
        <v>2.4545454545454546</v>
      </c>
      <c r="O72" s="443">
        <f t="shared" si="5"/>
        <v>0.3203987184051264</v>
      </c>
    </row>
    <row r="73" spans="1:15" ht="17.25" customHeight="1">
      <c r="A73" s="301" t="s">
        <v>208</v>
      </c>
      <c r="B73" s="328">
        <v>8</v>
      </c>
      <c r="C73" s="328">
        <v>7</v>
      </c>
      <c r="D73" s="328">
        <v>1</v>
      </c>
      <c r="E73" s="328">
        <v>10</v>
      </c>
      <c r="F73" s="328">
        <v>12</v>
      </c>
      <c r="G73" s="328">
        <v>7</v>
      </c>
      <c r="H73" s="353">
        <v>9</v>
      </c>
      <c r="I73" s="375">
        <v>9</v>
      </c>
      <c r="J73" s="376">
        <v>3</v>
      </c>
      <c r="K73" s="376">
        <v>12</v>
      </c>
      <c r="L73" s="328">
        <v>4</v>
      </c>
      <c r="M73" s="376">
        <f t="shared" si="6"/>
        <v>82</v>
      </c>
      <c r="N73" s="441">
        <f t="shared" si="7"/>
        <v>7.454545454545454</v>
      </c>
      <c r="O73" s="443">
        <f t="shared" si="5"/>
        <v>0.9730627744155691</v>
      </c>
    </row>
    <row r="74" spans="1:15" ht="17.25" customHeight="1">
      <c r="A74" s="301" t="s">
        <v>357</v>
      </c>
      <c r="B74" s="328">
        <v>0</v>
      </c>
      <c r="C74" s="328">
        <v>1</v>
      </c>
      <c r="D74" s="328">
        <v>1</v>
      </c>
      <c r="E74" s="328">
        <v>11</v>
      </c>
      <c r="F74" s="328">
        <v>3</v>
      </c>
      <c r="G74" s="328">
        <v>0</v>
      </c>
      <c r="H74" s="353">
        <v>6</v>
      </c>
      <c r="I74" s="375">
        <v>8</v>
      </c>
      <c r="J74" s="376">
        <v>1</v>
      </c>
      <c r="K74" s="376">
        <v>2</v>
      </c>
      <c r="L74" s="328">
        <v>4</v>
      </c>
      <c r="M74" s="376">
        <f t="shared" si="6"/>
        <v>37</v>
      </c>
      <c r="N74" s="441">
        <f t="shared" si="7"/>
        <v>3.3636363636363638</v>
      </c>
      <c r="O74" s="443">
        <f t="shared" si="5"/>
        <v>0.43906491040702506</v>
      </c>
    </row>
    <row r="75" spans="1:15" ht="17.25" customHeight="1">
      <c r="A75" s="301" t="s">
        <v>358</v>
      </c>
      <c r="B75" s="328">
        <v>0</v>
      </c>
      <c r="C75" s="328">
        <v>2</v>
      </c>
      <c r="D75" s="328">
        <v>1</v>
      </c>
      <c r="E75" s="328">
        <v>2</v>
      </c>
      <c r="F75" s="328">
        <v>6</v>
      </c>
      <c r="G75" s="328">
        <v>2</v>
      </c>
      <c r="H75" s="353">
        <v>7</v>
      </c>
      <c r="I75" s="375">
        <v>8</v>
      </c>
      <c r="J75" s="376">
        <v>2</v>
      </c>
      <c r="K75" s="376">
        <v>4</v>
      </c>
      <c r="L75" s="328">
        <v>5</v>
      </c>
      <c r="M75" s="376">
        <f t="shared" si="6"/>
        <v>39</v>
      </c>
      <c r="N75" s="441">
        <f t="shared" si="7"/>
        <v>3.5454545454545454</v>
      </c>
      <c r="O75" s="443">
        <f t="shared" si="5"/>
        <v>0.4627981488074048</v>
      </c>
    </row>
    <row r="76" spans="1:15" ht="17.25" customHeight="1">
      <c r="A76" s="301" t="s">
        <v>211</v>
      </c>
      <c r="B76" s="328">
        <v>6</v>
      </c>
      <c r="C76" s="328">
        <v>3</v>
      </c>
      <c r="D76" s="328">
        <v>1</v>
      </c>
      <c r="E76" s="328">
        <v>4</v>
      </c>
      <c r="F76" s="328">
        <v>5</v>
      </c>
      <c r="G76" s="328">
        <v>2</v>
      </c>
      <c r="H76" s="353">
        <v>6</v>
      </c>
      <c r="I76" s="375">
        <v>9</v>
      </c>
      <c r="J76" s="376">
        <v>3</v>
      </c>
      <c r="K76" s="376">
        <v>5</v>
      </c>
      <c r="L76" s="328">
        <v>5</v>
      </c>
      <c r="M76" s="376">
        <f t="shared" si="6"/>
        <v>49</v>
      </c>
      <c r="N76" s="441">
        <f t="shared" si="7"/>
        <v>4.454545454545454</v>
      </c>
      <c r="O76" s="443">
        <f t="shared" si="5"/>
        <v>0.5814643408093034</v>
      </c>
    </row>
    <row r="77" spans="1:15" ht="17.25" customHeight="1">
      <c r="A77" s="301" t="s">
        <v>212</v>
      </c>
      <c r="B77" s="328">
        <v>1</v>
      </c>
      <c r="C77" s="328">
        <v>0</v>
      </c>
      <c r="D77" s="328">
        <v>1</v>
      </c>
      <c r="E77" s="328">
        <v>3</v>
      </c>
      <c r="F77" s="328">
        <v>4</v>
      </c>
      <c r="G77" s="328">
        <v>2</v>
      </c>
      <c r="H77" s="353">
        <v>4</v>
      </c>
      <c r="I77" s="375">
        <v>7</v>
      </c>
      <c r="J77" s="376">
        <v>1</v>
      </c>
      <c r="K77" s="376">
        <v>5</v>
      </c>
      <c r="L77" s="328">
        <v>7</v>
      </c>
      <c r="M77" s="376">
        <f t="shared" si="6"/>
        <v>35</v>
      </c>
      <c r="N77" s="441">
        <f t="shared" si="7"/>
        <v>3.1818181818181817</v>
      </c>
      <c r="O77" s="443">
        <f t="shared" si="5"/>
        <v>0.41533167200664534</v>
      </c>
    </row>
    <row r="78" spans="1:35" ht="17.25" customHeight="1">
      <c r="A78" s="301" t="s">
        <v>213</v>
      </c>
      <c r="B78" s="328">
        <v>0</v>
      </c>
      <c r="C78" s="328">
        <v>1</v>
      </c>
      <c r="D78" s="328">
        <v>2</v>
      </c>
      <c r="E78" s="328">
        <v>4</v>
      </c>
      <c r="F78" s="328">
        <v>3</v>
      </c>
      <c r="G78" s="328">
        <v>1</v>
      </c>
      <c r="H78" s="353">
        <v>8</v>
      </c>
      <c r="I78" s="375">
        <v>6</v>
      </c>
      <c r="J78" s="376">
        <v>1</v>
      </c>
      <c r="K78" s="376">
        <v>6</v>
      </c>
      <c r="L78" s="328">
        <v>2</v>
      </c>
      <c r="M78" s="376">
        <f t="shared" si="6"/>
        <v>34</v>
      </c>
      <c r="N78" s="441">
        <f t="shared" si="7"/>
        <v>3.090909090909091</v>
      </c>
      <c r="O78" s="443">
        <f t="shared" si="5"/>
        <v>0.40346505280645545</v>
      </c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</row>
    <row r="79" spans="1:35" ht="17.25" customHeight="1">
      <c r="A79" s="301" t="s">
        <v>214</v>
      </c>
      <c r="B79" s="328">
        <v>0</v>
      </c>
      <c r="C79" s="328">
        <v>0</v>
      </c>
      <c r="D79" s="328">
        <v>2</v>
      </c>
      <c r="E79" s="328">
        <v>5</v>
      </c>
      <c r="F79" s="328">
        <v>3</v>
      </c>
      <c r="G79" s="328">
        <v>0</v>
      </c>
      <c r="H79" s="353">
        <v>4</v>
      </c>
      <c r="I79" s="375">
        <v>5</v>
      </c>
      <c r="J79" s="376">
        <v>2</v>
      </c>
      <c r="K79" s="376">
        <v>3</v>
      </c>
      <c r="L79" s="328">
        <v>5</v>
      </c>
      <c r="M79" s="376">
        <f t="shared" si="6"/>
        <v>29</v>
      </c>
      <c r="N79" s="441">
        <f t="shared" si="7"/>
        <v>2.6363636363636362</v>
      </c>
      <c r="O79" s="443">
        <f t="shared" si="5"/>
        <v>0.3441319568055061</v>
      </c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</row>
    <row r="80" spans="1:35" ht="17.25" customHeight="1">
      <c r="A80" s="301" t="s">
        <v>215</v>
      </c>
      <c r="B80" s="328">
        <v>0</v>
      </c>
      <c r="C80" s="328">
        <v>6</v>
      </c>
      <c r="D80" s="328">
        <v>8</v>
      </c>
      <c r="E80" s="328">
        <v>12</v>
      </c>
      <c r="F80" s="328">
        <v>8</v>
      </c>
      <c r="G80" s="328">
        <v>18</v>
      </c>
      <c r="H80" s="353">
        <v>9</v>
      </c>
      <c r="I80" s="375">
        <v>7</v>
      </c>
      <c r="J80" s="376">
        <v>11</v>
      </c>
      <c r="K80" s="376">
        <v>8</v>
      </c>
      <c r="L80" s="328">
        <v>4</v>
      </c>
      <c r="M80" s="376">
        <f t="shared" si="6"/>
        <v>91</v>
      </c>
      <c r="N80" s="441">
        <f t="shared" si="7"/>
        <v>8.272727272727273</v>
      </c>
      <c r="O80" s="443">
        <f t="shared" si="5"/>
        <v>1.079862347217278</v>
      </c>
      <c r="R80" s="405"/>
      <c r="S80" s="406"/>
      <c r="T80" s="406"/>
      <c r="U80" s="406"/>
      <c r="V80" s="406"/>
      <c r="W80" s="406"/>
      <c r="X80" s="406"/>
      <c r="Y80" s="406"/>
      <c r="Z80" s="406"/>
      <c r="AA80" s="406"/>
      <c r="AB80" s="406"/>
      <c r="AC80" s="406"/>
      <c r="AD80" s="406"/>
      <c r="AE80" s="407"/>
      <c r="AF80" s="408"/>
      <c r="AG80" s="99"/>
      <c r="AH80" s="99"/>
      <c r="AI80" s="99"/>
    </row>
    <row r="81" spans="1:35" ht="17.25" customHeight="1">
      <c r="A81" s="301" t="s">
        <v>359</v>
      </c>
      <c r="B81" s="328">
        <v>1</v>
      </c>
      <c r="C81" s="328">
        <v>2</v>
      </c>
      <c r="D81" s="328">
        <v>0</v>
      </c>
      <c r="E81" s="328">
        <v>2</v>
      </c>
      <c r="F81" s="328">
        <v>2</v>
      </c>
      <c r="G81" s="328">
        <v>1</v>
      </c>
      <c r="H81" s="353">
        <v>6</v>
      </c>
      <c r="I81" s="375">
        <v>5</v>
      </c>
      <c r="J81" s="376">
        <v>0</v>
      </c>
      <c r="K81" s="376">
        <v>2</v>
      </c>
      <c r="L81" s="328">
        <v>2</v>
      </c>
      <c r="M81" s="376">
        <f t="shared" si="6"/>
        <v>23</v>
      </c>
      <c r="N81" s="441">
        <f t="shared" si="7"/>
        <v>2.090909090909091</v>
      </c>
      <c r="O81" s="443">
        <f t="shared" si="5"/>
        <v>0.2729322416043669</v>
      </c>
      <c r="R81" s="409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410"/>
      <c r="AG81" s="99"/>
      <c r="AH81" s="99"/>
      <c r="AI81" s="99"/>
    </row>
    <row r="82" spans="1:35" ht="17.25" customHeight="1">
      <c r="A82" s="301" t="s">
        <v>217</v>
      </c>
      <c r="B82" s="328">
        <v>1</v>
      </c>
      <c r="C82" s="328">
        <v>2</v>
      </c>
      <c r="D82" s="328">
        <v>2</v>
      </c>
      <c r="E82" s="328">
        <v>6</v>
      </c>
      <c r="F82" s="328">
        <v>2</v>
      </c>
      <c r="G82" s="328">
        <v>4</v>
      </c>
      <c r="H82" s="353">
        <v>7</v>
      </c>
      <c r="I82" s="375">
        <v>7</v>
      </c>
      <c r="J82" s="376">
        <v>1</v>
      </c>
      <c r="K82" s="376">
        <v>7</v>
      </c>
      <c r="L82" s="328">
        <v>6</v>
      </c>
      <c r="M82" s="376">
        <f t="shared" si="6"/>
        <v>45</v>
      </c>
      <c r="N82" s="441">
        <f t="shared" si="7"/>
        <v>4.090909090909091</v>
      </c>
      <c r="O82" s="443">
        <f t="shared" si="5"/>
        <v>0.533997864008544</v>
      </c>
      <c r="R82" s="403"/>
      <c r="S82" s="404"/>
      <c r="T82" s="404"/>
      <c r="U82" s="411"/>
      <c r="V82" s="411"/>
      <c r="W82" s="411"/>
      <c r="X82" s="411"/>
      <c r="Y82" s="411"/>
      <c r="Z82" s="404"/>
      <c r="AA82" s="404"/>
      <c r="AB82" s="404"/>
      <c r="AC82" s="404"/>
      <c r="AD82" s="404"/>
      <c r="AE82" s="404"/>
      <c r="AF82" s="412"/>
      <c r="AG82" s="99"/>
      <c r="AH82" s="99"/>
      <c r="AI82" s="99"/>
    </row>
    <row r="83" spans="1:35" ht="17.25" customHeight="1">
      <c r="A83" s="301" t="s">
        <v>218</v>
      </c>
      <c r="B83" s="328">
        <v>1</v>
      </c>
      <c r="C83" s="328">
        <v>0</v>
      </c>
      <c r="D83" s="328">
        <v>2</v>
      </c>
      <c r="E83" s="328">
        <v>4</v>
      </c>
      <c r="F83" s="328">
        <v>6</v>
      </c>
      <c r="G83" s="328">
        <v>0</v>
      </c>
      <c r="H83" s="353">
        <v>6</v>
      </c>
      <c r="I83" s="375">
        <v>5</v>
      </c>
      <c r="J83" s="376">
        <v>4</v>
      </c>
      <c r="K83" s="376">
        <v>2</v>
      </c>
      <c r="L83" s="328">
        <v>13</v>
      </c>
      <c r="M83" s="376">
        <f t="shared" si="6"/>
        <v>43</v>
      </c>
      <c r="N83" s="441">
        <f t="shared" si="7"/>
        <v>3.909090909090909</v>
      </c>
      <c r="O83" s="443">
        <f t="shared" si="5"/>
        <v>0.5102646256081642</v>
      </c>
      <c r="R83" s="403"/>
      <c r="S83" s="404"/>
      <c r="T83" s="404"/>
      <c r="U83" s="411"/>
      <c r="V83" s="411"/>
      <c r="W83" s="411"/>
      <c r="X83" s="411"/>
      <c r="Y83" s="411"/>
      <c r="Z83" s="404"/>
      <c r="AA83" s="404"/>
      <c r="AB83" s="404"/>
      <c r="AC83" s="404"/>
      <c r="AD83" s="404"/>
      <c r="AE83" s="404"/>
      <c r="AF83" s="412"/>
      <c r="AG83" s="99"/>
      <c r="AH83" s="99"/>
      <c r="AI83" s="99"/>
    </row>
    <row r="84" spans="1:35" ht="17.25" customHeight="1" thickBot="1">
      <c r="A84" s="301" t="s">
        <v>360</v>
      </c>
      <c r="B84" s="328">
        <v>7</v>
      </c>
      <c r="C84" s="328">
        <v>22</v>
      </c>
      <c r="D84" s="328">
        <v>22</v>
      </c>
      <c r="E84" s="328">
        <v>23</v>
      </c>
      <c r="F84" s="328">
        <v>11</v>
      </c>
      <c r="G84" s="364">
        <v>5</v>
      </c>
      <c r="H84" s="365">
        <v>10</v>
      </c>
      <c r="I84" s="375">
        <v>20</v>
      </c>
      <c r="J84" s="376">
        <v>8</v>
      </c>
      <c r="K84" s="376">
        <v>14</v>
      </c>
      <c r="L84" s="328">
        <v>25</v>
      </c>
      <c r="M84" s="376">
        <f t="shared" si="6"/>
        <v>167</v>
      </c>
      <c r="N84" s="441">
        <f t="shared" si="7"/>
        <v>15.181818181818182</v>
      </c>
      <c r="O84" s="443">
        <f t="shared" si="5"/>
        <v>1.9817254064317076</v>
      </c>
      <c r="R84" s="403"/>
      <c r="S84" s="404"/>
      <c r="T84" s="404"/>
      <c r="U84" s="411"/>
      <c r="V84" s="411"/>
      <c r="W84" s="411"/>
      <c r="X84" s="411"/>
      <c r="Y84" s="411"/>
      <c r="Z84" s="404"/>
      <c r="AA84" s="404"/>
      <c r="AB84" s="404"/>
      <c r="AC84" s="404"/>
      <c r="AD84" s="404"/>
      <c r="AE84" s="404"/>
      <c r="AF84" s="412"/>
      <c r="AG84" s="99"/>
      <c r="AH84" s="99"/>
      <c r="AI84" s="99"/>
    </row>
    <row r="85" spans="1:35" ht="17.25" customHeight="1" thickBot="1">
      <c r="A85" s="299" t="s">
        <v>175</v>
      </c>
      <c r="B85" s="300">
        <f aca="true" t="shared" si="8" ref="B85:O85">SUM(B6:B84)</f>
        <v>510</v>
      </c>
      <c r="C85" s="300">
        <f t="shared" si="8"/>
        <v>635</v>
      </c>
      <c r="D85" s="300">
        <f t="shared" si="8"/>
        <v>641</v>
      </c>
      <c r="E85" s="300">
        <f t="shared" si="8"/>
        <v>747</v>
      </c>
      <c r="F85" s="300">
        <f t="shared" si="8"/>
        <v>746</v>
      </c>
      <c r="G85" s="300">
        <f t="shared" si="8"/>
        <v>727</v>
      </c>
      <c r="H85" s="300">
        <f t="shared" si="8"/>
        <v>1016</v>
      </c>
      <c r="I85" s="300">
        <f t="shared" si="8"/>
        <v>972</v>
      </c>
      <c r="J85" s="300">
        <f t="shared" si="8"/>
        <v>801</v>
      </c>
      <c r="K85" s="300">
        <f t="shared" si="8"/>
        <v>852</v>
      </c>
      <c r="L85" s="300">
        <f t="shared" si="8"/>
        <v>780</v>
      </c>
      <c r="M85" s="300">
        <f t="shared" si="8"/>
        <v>8427</v>
      </c>
      <c r="N85" s="442">
        <f t="shared" si="8"/>
        <v>766.0909090909093</v>
      </c>
      <c r="O85" s="445">
        <f t="shared" si="8"/>
        <v>99.99999999999996</v>
      </c>
      <c r="R85" s="403"/>
      <c r="S85" s="404"/>
      <c r="T85" s="404"/>
      <c r="U85" s="411"/>
      <c r="V85" s="411"/>
      <c r="W85" s="411"/>
      <c r="X85" s="411"/>
      <c r="Y85" s="411"/>
      <c r="Z85" s="404"/>
      <c r="AA85" s="404"/>
      <c r="AB85" s="404"/>
      <c r="AC85" s="404"/>
      <c r="AD85" s="404"/>
      <c r="AE85" s="404"/>
      <c r="AF85" s="412"/>
      <c r="AG85" s="99"/>
      <c r="AH85" s="99"/>
      <c r="AI85" s="99"/>
    </row>
    <row r="86" spans="8:33" ht="15">
      <c r="H86" s="332"/>
      <c r="L86" s="332"/>
      <c r="P86" s="403"/>
      <c r="Q86" s="404"/>
      <c r="R86" s="404"/>
      <c r="S86" s="411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12"/>
      <c r="AE86" s="99"/>
      <c r="AF86" s="99"/>
      <c r="AG86" s="99"/>
    </row>
    <row r="87" spans="1:35" s="295" customFormat="1" ht="15">
      <c r="A87" s="296" t="s">
        <v>307</v>
      </c>
      <c r="B87" s="509">
        <v>43770</v>
      </c>
      <c r="C87" s="509">
        <v>43739</v>
      </c>
      <c r="D87" s="505">
        <v>43709</v>
      </c>
      <c r="E87" s="505">
        <v>43678</v>
      </c>
      <c r="F87" s="505">
        <v>43647</v>
      </c>
      <c r="G87" s="505">
        <v>43617</v>
      </c>
      <c r="H87" s="505">
        <v>43586</v>
      </c>
      <c r="I87" s="505">
        <v>43556</v>
      </c>
      <c r="J87" s="505">
        <v>43525</v>
      </c>
      <c r="K87" s="505">
        <v>43497</v>
      </c>
      <c r="L87" s="505">
        <v>43466</v>
      </c>
      <c r="M87" s="510" t="s">
        <v>83</v>
      </c>
      <c r="N87" s="511"/>
      <c r="O87" s="508"/>
      <c r="R87" s="507"/>
      <c r="S87" s="512"/>
      <c r="T87" s="512"/>
      <c r="U87" s="548"/>
      <c r="V87" s="548"/>
      <c r="W87" s="548"/>
      <c r="X87" s="548"/>
      <c r="Y87" s="548"/>
      <c r="Z87" s="512"/>
      <c r="AA87" s="512"/>
      <c r="AB87" s="512"/>
      <c r="AC87" s="512"/>
      <c r="AD87" s="512"/>
      <c r="AE87" s="512"/>
      <c r="AF87" s="549"/>
      <c r="AG87" s="390"/>
      <c r="AH87" s="390"/>
      <c r="AI87" s="390"/>
    </row>
    <row r="88" spans="1:35" s="295" customFormat="1" ht="15">
      <c r="A88" s="507" t="s">
        <v>539</v>
      </c>
      <c r="B88" s="512">
        <v>76</v>
      </c>
      <c r="C88" s="512">
        <v>73</v>
      </c>
      <c r="D88" s="512">
        <v>59</v>
      </c>
      <c r="E88" s="512">
        <v>57</v>
      </c>
      <c r="F88" s="512">
        <v>49</v>
      </c>
      <c r="G88" s="512">
        <v>150</v>
      </c>
      <c r="H88" s="510">
        <v>80</v>
      </c>
      <c r="I88" s="512">
        <v>64</v>
      </c>
      <c r="J88" s="512">
        <v>68</v>
      </c>
      <c r="K88" s="512">
        <v>62</v>
      </c>
      <c r="L88" s="512">
        <v>63</v>
      </c>
      <c r="M88" s="513">
        <f>AVERAGE(B88:L88)</f>
        <v>72.81818181818181</v>
      </c>
      <c r="N88" s="511"/>
      <c r="O88" s="508"/>
      <c r="R88" s="507"/>
      <c r="S88" s="512"/>
      <c r="T88" s="512"/>
      <c r="U88" s="548"/>
      <c r="V88" s="548"/>
      <c r="W88" s="548"/>
      <c r="X88" s="548"/>
      <c r="Y88" s="548"/>
      <c r="Z88" s="512"/>
      <c r="AA88" s="512"/>
      <c r="AB88" s="512"/>
      <c r="AC88" s="512"/>
      <c r="AD88" s="512"/>
      <c r="AE88" s="512"/>
      <c r="AF88" s="549"/>
      <c r="AG88" s="390"/>
      <c r="AH88" s="390"/>
      <c r="AI88" s="390"/>
    </row>
    <row r="89" spans="1:35" s="295" customFormat="1" ht="15">
      <c r="A89" s="507" t="s">
        <v>540</v>
      </c>
      <c r="B89" s="512">
        <v>63</v>
      </c>
      <c r="C89" s="512">
        <v>61</v>
      </c>
      <c r="D89" s="512">
        <v>68</v>
      </c>
      <c r="E89" s="512">
        <v>74</v>
      </c>
      <c r="F89" s="512">
        <v>48</v>
      </c>
      <c r="G89" s="512">
        <v>40</v>
      </c>
      <c r="H89" s="510">
        <v>168</v>
      </c>
      <c r="I89" s="512">
        <v>52</v>
      </c>
      <c r="J89" s="512">
        <v>29</v>
      </c>
      <c r="K89" s="512">
        <v>68</v>
      </c>
      <c r="L89" s="512">
        <v>39</v>
      </c>
      <c r="M89" s="513">
        <f aca="true" t="shared" si="9" ref="M89:M97">AVERAGE(B89:L89)</f>
        <v>64.54545454545455</v>
      </c>
      <c r="N89" s="511"/>
      <c r="O89" s="508"/>
      <c r="R89" s="507"/>
      <c r="S89" s="512"/>
      <c r="T89" s="512"/>
      <c r="U89" s="548"/>
      <c r="V89" s="548"/>
      <c r="W89" s="548"/>
      <c r="X89" s="548"/>
      <c r="Y89" s="548"/>
      <c r="Z89" s="512"/>
      <c r="AA89" s="512"/>
      <c r="AB89" s="512"/>
      <c r="AC89" s="512"/>
      <c r="AD89" s="512"/>
      <c r="AE89" s="512"/>
      <c r="AF89" s="549"/>
      <c r="AG89" s="390"/>
      <c r="AH89" s="390"/>
      <c r="AI89" s="390"/>
    </row>
    <row r="90" spans="1:35" s="295" customFormat="1" ht="15">
      <c r="A90" s="507" t="s">
        <v>363</v>
      </c>
      <c r="B90" s="512">
        <v>41</v>
      </c>
      <c r="C90" s="512">
        <v>38</v>
      </c>
      <c r="D90" s="512">
        <v>51</v>
      </c>
      <c r="E90" s="512">
        <v>34</v>
      </c>
      <c r="F90" s="512">
        <v>42</v>
      </c>
      <c r="G90" s="512">
        <v>34</v>
      </c>
      <c r="H90" s="510">
        <v>74</v>
      </c>
      <c r="I90" s="512">
        <v>37</v>
      </c>
      <c r="J90" s="512">
        <v>47</v>
      </c>
      <c r="K90" s="512">
        <v>58</v>
      </c>
      <c r="L90" s="512">
        <v>71</v>
      </c>
      <c r="M90" s="513">
        <f t="shared" si="9"/>
        <v>47.90909090909091</v>
      </c>
      <c r="N90" s="511"/>
      <c r="O90" s="508"/>
      <c r="R90" s="507"/>
      <c r="S90" s="512"/>
      <c r="T90" s="512"/>
      <c r="U90" s="548"/>
      <c r="V90" s="548"/>
      <c r="W90" s="548"/>
      <c r="X90" s="548"/>
      <c r="Y90" s="548"/>
      <c r="Z90" s="512"/>
      <c r="AA90" s="512"/>
      <c r="AB90" s="512"/>
      <c r="AC90" s="512"/>
      <c r="AD90" s="512"/>
      <c r="AE90" s="512"/>
      <c r="AF90" s="549"/>
      <c r="AG90" s="390"/>
      <c r="AH90" s="390"/>
      <c r="AI90" s="390"/>
    </row>
    <row r="91" spans="1:35" s="295" customFormat="1" ht="15">
      <c r="A91" s="507" t="s">
        <v>478</v>
      </c>
      <c r="B91" s="512">
        <v>23</v>
      </c>
      <c r="C91" s="512">
        <v>30</v>
      </c>
      <c r="D91" s="512">
        <v>48</v>
      </c>
      <c r="E91" s="512">
        <v>38</v>
      </c>
      <c r="F91" s="512">
        <v>47</v>
      </c>
      <c r="G91" s="512">
        <v>36</v>
      </c>
      <c r="H91" s="510">
        <v>31</v>
      </c>
      <c r="I91" s="512">
        <v>69</v>
      </c>
      <c r="J91" s="512">
        <v>50</v>
      </c>
      <c r="K91" s="512">
        <v>77</v>
      </c>
      <c r="L91" s="512">
        <v>38</v>
      </c>
      <c r="M91" s="513">
        <f t="shared" si="9"/>
        <v>44.27272727272727</v>
      </c>
      <c r="N91" s="511"/>
      <c r="O91" s="508"/>
      <c r="R91" s="507"/>
      <c r="S91" s="512"/>
      <c r="T91" s="512"/>
      <c r="U91" s="548"/>
      <c r="V91" s="548"/>
      <c r="W91" s="548"/>
      <c r="X91" s="548"/>
      <c r="Y91" s="548"/>
      <c r="Z91" s="512"/>
      <c r="AA91" s="512"/>
      <c r="AB91" s="512"/>
      <c r="AC91" s="512"/>
      <c r="AD91" s="512"/>
      <c r="AE91" s="512"/>
      <c r="AF91" s="549"/>
      <c r="AG91" s="390"/>
      <c r="AH91" s="390"/>
      <c r="AI91" s="390"/>
    </row>
    <row r="92" spans="1:35" s="295" customFormat="1" ht="15">
      <c r="A92" s="507" t="s">
        <v>380</v>
      </c>
      <c r="B92" s="512">
        <v>20</v>
      </c>
      <c r="C92" s="512">
        <v>23</v>
      </c>
      <c r="D92" s="512">
        <v>29</v>
      </c>
      <c r="E92" s="512">
        <v>27</v>
      </c>
      <c r="F92" s="512">
        <v>106</v>
      </c>
      <c r="G92" s="512">
        <v>48</v>
      </c>
      <c r="H92" s="510">
        <v>32</v>
      </c>
      <c r="I92" s="512">
        <v>46</v>
      </c>
      <c r="J92" s="512">
        <v>51</v>
      </c>
      <c r="K92" s="512">
        <v>39</v>
      </c>
      <c r="L92" s="512">
        <v>57</v>
      </c>
      <c r="M92" s="513">
        <f t="shared" si="9"/>
        <v>43.45454545454545</v>
      </c>
      <c r="N92" s="511"/>
      <c r="O92" s="508"/>
      <c r="R92" s="390"/>
      <c r="S92" s="390"/>
      <c r="T92" s="390"/>
      <c r="U92" s="390"/>
      <c r="V92" s="390"/>
      <c r="W92" s="390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90"/>
      <c r="AI92" s="390"/>
    </row>
    <row r="93" spans="1:35" s="295" customFormat="1" ht="15">
      <c r="A93" s="507" t="s">
        <v>479</v>
      </c>
      <c r="B93" s="512">
        <v>44</v>
      </c>
      <c r="C93" s="512">
        <v>38</v>
      </c>
      <c r="D93" s="512">
        <v>26</v>
      </c>
      <c r="E93" s="512">
        <v>47</v>
      </c>
      <c r="F93" s="512">
        <v>40</v>
      </c>
      <c r="G93" s="512">
        <v>23</v>
      </c>
      <c r="H93" s="510">
        <v>47</v>
      </c>
      <c r="I93" s="512">
        <v>53</v>
      </c>
      <c r="J93" s="512">
        <v>36</v>
      </c>
      <c r="K93" s="512">
        <v>36</v>
      </c>
      <c r="L93" s="512">
        <v>41</v>
      </c>
      <c r="M93" s="513">
        <f t="shared" si="9"/>
        <v>39.18181818181818</v>
      </c>
      <c r="N93" s="511"/>
      <c r="O93" s="508"/>
      <c r="R93" s="390"/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</row>
    <row r="94" spans="1:35" s="295" customFormat="1" ht="15">
      <c r="A94" s="507" t="s">
        <v>541</v>
      </c>
      <c r="B94" s="512">
        <v>12</v>
      </c>
      <c r="C94" s="512">
        <v>17</v>
      </c>
      <c r="D94" s="512">
        <v>34</v>
      </c>
      <c r="E94" s="512">
        <v>37</v>
      </c>
      <c r="F94" s="512">
        <v>23</v>
      </c>
      <c r="G94" s="512">
        <v>65</v>
      </c>
      <c r="H94" s="510">
        <v>40</v>
      </c>
      <c r="I94" s="512">
        <v>80</v>
      </c>
      <c r="J94" s="512">
        <v>44</v>
      </c>
      <c r="K94" s="512">
        <v>24</v>
      </c>
      <c r="L94" s="512">
        <v>17</v>
      </c>
      <c r="M94" s="513">
        <f t="shared" si="9"/>
        <v>35.72727272727273</v>
      </c>
      <c r="N94" s="511"/>
      <c r="O94" s="508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</row>
    <row r="95" spans="1:15" s="295" customFormat="1" ht="15">
      <c r="A95" s="507" t="s">
        <v>542</v>
      </c>
      <c r="B95" s="512">
        <v>8</v>
      </c>
      <c r="C95" s="512">
        <v>11</v>
      </c>
      <c r="D95" s="512">
        <v>16</v>
      </c>
      <c r="E95" s="512">
        <v>27</v>
      </c>
      <c r="F95" s="512">
        <v>21</v>
      </c>
      <c r="G95" s="512">
        <v>27</v>
      </c>
      <c r="H95" s="510">
        <v>23</v>
      </c>
      <c r="I95" s="512">
        <v>17</v>
      </c>
      <c r="J95" s="512">
        <v>127</v>
      </c>
      <c r="K95" s="512">
        <v>23</v>
      </c>
      <c r="L95" s="512">
        <v>10</v>
      </c>
      <c r="M95" s="513">
        <f t="shared" si="9"/>
        <v>28.181818181818183</v>
      </c>
      <c r="N95" s="511"/>
      <c r="O95" s="508"/>
    </row>
    <row r="96" spans="1:15" s="295" customFormat="1" ht="15">
      <c r="A96" s="507" t="s">
        <v>531</v>
      </c>
      <c r="B96" s="512">
        <v>8</v>
      </c>
      <c r="C96" s="512">
        <v>17</v>
      </c>
      <c r="D96" s="512">
        <v>20</v>
      </c>
      <c r="E96" s="512">
        <v>23</v>
      </c>
      <c r="F96" s="512">
        <v>20</v>
      </c>
      <c r="G96" s="512">
        <v>49</v>
      </c>
      <c r="H96" s="510">
        <v>58</v>
      </c>
      <c r="I96" s="512">
        <v>23</v>
      </c>
      <c r="J96" s="512">
        <v>25</v>
      </c>
      <c r="K96" s="512">
        <v>14</v>
      </c>
      <c r="L96" s="512">
        <v>49</v>
      </c>
      <c r="M96" s="513">
        <f t="shared" si="9"/>
        <v>27.818181818181817</v>
      </c>
      <c r="N96" s="511"/>
      <c r="O96" s="508"/>
    </row>
    <row r="97" spans="1:15" s="295" customFormat="1" ht="15">
      <c r="A97" s="507" t="s">
        <v>543</v>
      </c>
      <c r="B97" s="512">
        <v>9</v>
      </c>
      <c r="C97" s="512">
        <v>19</v>
      </c>
      <c r="D97" s="512">
        <v>15</v>
      </c>
      <c r="E97" s="512">
        <v>22</v>
      </c>
      <c r="F97" s="512">
        <v>19</v>
      </c>
      <c r="G97" s="512">
        <v>22</v>
      </c>
      <c r="H97" s="510">
        <v>8</v>
      </c>
      <c r="I97" s="512">
        <v>23</v>
      </c>
      <c r="J97" s="512">
        <v>10</v>
      </c>
      <c r="K97" s="512">
        <v>18</v>
      </c>
      <c r="L97" s="512">
        <v>23</v>
      </c>
      <c r="M97" s="513">
        <f t="shared" si="9"/>
        <v>17.09090909090909</v>
      </c>
      <c r="N97" s="511"/>
      <c r="O97" s="508"/>
    </row>
    <row r="98" ht="15">
      <c r="L98" s="332"/>
    </row>
  </sheetData>
  <sheetProtection/>
  <mergeCells count="1">
    <mergeCell ref="AC1:AE1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1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N35" sqref="N35"/>
    </sheetView>
  </sheetViews>
  <sheetFormatPr defaultColWidth="9.140625" defaultRowHeight="15"/>
  <cols>
    <col min="1" max="1" width="22.7109375" style="1" customWidth="1"/>
    <col min="2" max="2" width="13.7109375" style="1" customWidth="1"/>
    <col min="3" max="3" width="10.421875" style="1" bestFit="1" customWidth="1"/>
    <col min="4" max="4" width="9.140625" style="1" customWidth="1"/>
    <col min="5" max="5" width="10.00390625" style="1" customWidth="1"/>
    <col min="6" max="6" width="9.421875" style="6" customWidth="1"/>
    <col min="7" max="7" width="9.421875" style="291" customWidth="1"/>
    <col min="8" max="8" width="9.421875" style="307" customWidth="1"/>
    <col min="9" max="16384" width="9.140625" style="1" customWidth="1"/>
  </cols>
  <sheetData>
    <row r="1" ht="15">
      <c r="A1" s="2" t="s">
        <v>80</v>
      </c>
    </row>
    <row r="2" ht="15">
      <c r="A2" s="2" t="s">
        <v>81</v>
      </c>
    </row>
    <row r="3" ht="15.75" thickBot="1"/>
    <row r="4" spans="1:7" ht="15.75" thickBot="1">
      <c r="A4" s="35" t="s">
        <v>86</v>
      </c>
      <c r="B4" s="35" t="s">
        <v>269</v>
      </c>
      <c r="C4" s="35" t="s">
        <v>178</v>
      </c>
      <c r="F4" s="1"/>
      <c r="G4" s="290"/>
    </row>
    <row r="5" spans="1:7" ht="15">
      <c r="A5" s="91">
        <v>43466</v>
      </c>
      <c r="B5" s="74">
        <v>2624</v>
      </c>
      <c r="C5" s="47" t="s">
        <v>290</v>
      </c>
      <c r="F5" s="1"/>
      <c r="G5" s="290"/>
    </row>
    <row r="6" spans="1:8" ht="15">
      <c r="A6" s="92">
        <v>43497</v>
      </c>
      <c r="B6" s="45">
        <v>2915</v>
      </c>
      <c r="C6" s="48">
        <f aca="true" t="shared" si="0" ref="C6:C15">((B6-B5)/B5)*100</f>
        <v>11.089939024390244</v>
      </c>
      <c r="E6" s="7"/>
      <c r="F6" s="8"/>
      <c r="G6" s="292"/>
      <c r="H6" s="308"/>
    </row>
    <row r="7" spans="1:8" ht="15">
      <c r="A7" s="93">
        <v>43525</v>
      </c>
      <c r="B7" s="45">
        <v>2544</v>
      </c>
      <c r="C7" s="48">
        <f t="shared" si="0"/>
        <v>-12.727272727272727</v>
      </c>
      <c r="E7" s="7"/>
      <c r="F7" s="8"/>
      <c r="G7" s="292"/>
      <c r="H7" s="308"/>
    </row>
    <row r="8" spans="1:3" ht="15">
      <c r="A8" s="93">
        <v>43556</v>
      </c>
      <c r="B8" s="45">
        <v>2822</v>
      </c>
      <c r="C8" s="48">
        <f t="shared" si="0"/>
        <v>10.927672955974844</v>
      </c>
    </row>
    <row r="9" spans="1:3" ht="15">
      <c r="A9" s="93">
        <v>43586</v>
      </c>
      <c r="B9" s="45">
        <v>2711</v>
      </c>
      <c r="C9" s="48">
        <f t="shared" si="0"/>
        <v>-3.933380581148122</v>
      </c>
    </row>
    <row r="10" spans="1:3" ht="15">
      <c r="A10" s="93">
        <v>43617</v>
      </c>
      <c r="B10" s="45">
        <v>2191</v>
      </c>
      <c r="C10" s="48">
        <f t="shared" si="0"/>
        <v>-19.18111398008115</v>
      </c>
    </row>
    <row r="11" spans="1:3" ht="15">
      <c r="A11" s="93">
        <v>43647</v>
      </c>
      <c r="B11" s="45">
        <f>'Canais atendimento'!F9</f>
        <v>2135</v>
      </c>
      <c r="C11" s="48">
        <f t="shared" si="0"/>
        <v>-2.5559105431309903</v>
      </c>
    </row>
    <row r="12" spans="1:3" ht="15">
      <c r="A12" s="93">
        <v>43678</v>
      </c>
      <c r="B12" s="45">
        <v>2431</v>
      </c>
      <c r="C12" s="48">
        <f t="shared" si="0"/>
        <v>13.864168618266978</v>
      </c>
    </row>
    <row r="13" spans="1:3" ht="15">
      <c r="A13" s="93">
        <v>43709</v>
      </c>
      <c r="B13" s="45">
        <v>2485</v>
      </c>
      <c r="C13" s="48">
        <f t="shared" si="0"/>
        <v>2.221308103661045</v>
      </c>
    </row>
    <row r="14" spans="1:5" ht="15">
      <c r="A14" s="93">
        <v>43739</v>
      </c>
      <c r="B14" s="45">
        <v>2438</v>
      </c>
      <c r="C14" s="48">
        <f t="shared" si="0"/>
        <v>-1.8913480885311873</v>
      </c>
      <c r="E14" s="90"/>
    </row>
    <row r="15" spans="1:3" ht="15">
      <c r="A15" s="93">
        <v>43770</v>
      </c>
      <c r="B15" s="45">
        <v>2188</v>
      </c>
      <c r="C15" s="48">
        <f t="shared" si="0"/>
        <v>-10.254306808859722</v>
      </c>
    </row>
    <row r="16" spans="1:3" ht="15.75" thickBot="1">
      <c r="A16" s="94">
        <v>43800</v>
      </c>
      <c r="B16" s="46"/>
      <c r="C16" s="413"/>
    </row>
    <row r="17" spans="1:2" ht="15">
      <c r="A17" s="9"/>
      <c r="B17" s="36"/>
    </row>
    <row r="18" ht="15">
      <c r="A18" s="9" t="s">
        <v>87</v>
      </c>
    </row>
    <row r="20" spans="1:5" ht="15" customHeight="1">
      <c r="A20" s="556" t="s">
        <v>268</v>
      </c>
      <c r="B20" s="556"/>
      <c r="C20" s="556"/>
      <c r="D20" s="556"/>
      <c r="E20" s="556"/>
    </row>
    <row r="21" spans="1:5" ht="15">
      <c r="A21" s="556"/>
      <c r="B21" s="556"/>
      <c r="C21" s="556"/>
      <c r="D21" s="556"/>
      <c r="E21" s="556"/>
    </row>
    <row r="22" spans="1:5" ht="15">
      <c r="A22" s="556"/>
      <c r="B22" s="556"/>
      <c r="C22" s="556"/>
      <c r="D22" s="556"/>
      <c r="E22" s="556"/>
    </row>
    <row r="23" spans="1:5" ht="15.75" thickBot="1">
      <c r="A23" s="3"/>
      <c r="B23" s="3"/>
      <c r="C23" s="3"/>
      <c r="D23" s="3"/>
      <c r="E23" s="3"/>
    </row>
    <row r="24" spans="1:15" ht="15.75" thickBot="1">
      <c r="A24" s="34" t="s">
        <v>273</v>
      </c>
      <c r="B24" s="237">
        <v>43770</v>
      </c>
      <c r="C24" s="237">
        <v>43739</v>
      </c>
      <c r="D24" s="237">
        <v>43709</v>
      </c>
      <c r="E24" s="237">
        <v>43678</v>
      </c>
      <c r="F24" s="237">
        <v>43647</v>
      </c>
      <c r="G24" s="237">
        <v>43617</v>
      </c>
      <c r="H24" s="237">
        <v>43586</v>
      </c>
      <c r="I24" s="237">
        <v>43556</v>
      </c>
      <c r="J24" s="108">
        <v>43525</v>
      </c>
      <c r="K24" s="304">
        <v>43497</v>
      </c>
      <c r="L24" s="306">
        <v>43466</v>
      </c>
      <c r="M24" s="108" t="s">
        <v>153</v>
      </c>
      <c r="N24" s="310" t="s">
        <v>473</v>
      </c>
      <c r="O24" s="310" t="s">
        <v>83</v>
      </c>
    </row>
    <row r="25" spans="1:15" ht="15">
      <c r="A25" s="112" t="s">
        <v>270</v>
      </c>
      <c r="B25" s="239">
        <v>77</v>
      </c>
      <c r="C25" s="239">
        <v>81</v>
      </c>
      <c r="D25" s="239">
        <v>95</v>
      </c>
      <c r="E25" s="239">
        <v>63</v>
      </c>
      <c r="F25" s="239">
        <v>35</v>
      </c>
      <c r="G25" s="238">
        <v>60</v>
      </c>
      <c r="H25" s="238">
        <v>56</v>
      </c>
      <c r="I25" s="238">
        <v>80</v>
      </c>
      <c r="J25" s="239">
        <v>49</v>
      </c>
      <c r="K25" s="414">
        <v>61</v>
      </c>
      <c r="L25" s="415">
        <v>90</v>
      </c>
      <c r="M25" s="416">
        <f aca="true" t="shared" si="1" ref="M25:M30">SUM(B25:L25)</f>
        <v>747</v>
      </c>
      <c r="N25" s="417">
        <f>(M25/M30)*100</f>
        <v>2.717944986173774</v>
      </c>
      <c r="O25" s="417">
        <f aca="true" t="shared" si="2" ref="O25:O30">AVERAGE(B25:L25)</f>
        <v>67.9090909090909</v>
      </c>
    </row>
    <row r="26" spans="1:15" ht="15">
      <c r="A26" s="22" t="s">
        <v>20</v>
      </c>
      <c r="B26" s="514">
        <v>44</v>
      </c>
      <c r="C26" s="514">
        <v>51</v>
      </c>
      <c r="D26" s="241">
        <v>47</v>
      </c>
      <c r="E26" s="241">
        <v>37</v>
      </c>
      <c r="F26" s="241">
        <v>34</v>
      </c>
      <c r="G26" s="240">
        <v>34</v>
      </c>
      <c r="H26" s="240">
        <v>55</v>
      </c>
      <c r="I26" s="240">
        <v>35</v>
      </c>
      <c r="J26" s="241">
        <v>25</v>
      </c>
      <c r="K26" s="418">
        <v>31</v>
      </c>
      <c r="L26" s="269">
        <v>20</v>
      </c>
      <c r="M26" s="391">
        <f t="shared" si="1"/>
        <v>413</v>
      </c>
      <c r="N26" s="419">
        <f>(M26/M30)*100</f>
        <v>1.50269247562218</v>
      </c>
      <c r="O26" s="419">
        <f t="shared" si="2"/>
        <v>37.54545454545455</v>
      </c>
    </row>
    <row r="27" spans="1:15" ht="15">
      <c r="A27" s="22" t="s">
        <v>271</v>
      </c>
      <c r="B27" s="241">
        <v>1907</v>
      </c>
      <c r="C27" s="241">
        <v>2165</v>
      </c>
      <c r="D27" s="241">
        <v>2148</v>
      </c>
      <c r="E27" s="241">
        <v>2147</v>
      </c>
      <c r="F27" s="241">
        <v>1919</v>
      </c>
      <c r="G27" s="240">
        <v>1963</v>
      </c>
      <c r="H27" s="240">
        <v>2434</v>
      </c>
      <c r="I27" s="240">
        <v>2547</v>
      </c>
      <c r="J27" s="241">
        <v>2338</v>
      </c>
      <c r="K27" s="418">
        <v>2630</v>
      </c>
      <c r="L27" s="269">
        <v>2385</v>
      </c>
      <c r="M27" s="391">
        <f t="shared" si="1"/>
        <v>24583</v>
      </c>
      <c r="N27" s="419">
        <f>(M27/M30)*100</f>
        <v>89.4447678649396</v>
      </c>
      <c r="O27" s="419">
        <f t="shared" si="2"/>
        <v>2234.818181818182</v>
      </c>
    </row>
    <row r="28" spans="1:15" ht="15">
      <c r="A28" s="22" t="s">
        <v>272</v>
      </c>
      <c r="B28" s="241">
        <v>141</v>
      </c>
      <c r="C28" s="241">
        <v>113</v>
      </c>
      <c r="D28" s="241">
        <v>161</v>
      </c>
      <c r="E28" s="241">
        <v>145</v>
      </c>
      <c r="F28" s="241">
        <v>131</v>
      </c>
      <c r="G28" s="240">
        <v>110</v>
      </c>
      <c r="H28" s="240">
        <v>144</v>
      </c>
      <c r="I28" s="240">
        <v>135</v>
      </c>
      <c r="J28" s="241">
        <v>117</v>
      </c>
      <c r="K28" s="418">
        <v>163</v>
      </c>
      <c r="L28" s="269">
        <v>106</v>
      </c>
      <c r="M28" s="391">
        <f t="shared" si="1"/>
        <v>1466</v>
      </c>
      <c r="N28" s="419">
        <f>(M28/M30)*100</f>
        <v>5.334012516373162</v>
      </c>
      <c r="O28" s="419">
        <f t="shared" si="2"/>
        <v>133.27272727272728</v>
      </c>
    </row>
    <row r="29" spans="1:15" ht="15.75" thickBot="1">
      <c r="A29" s="24" t="s">
        <v>23</v>
      </c>
      <c r="B29" s="515">
        <v>19</v>
      </c>
      <c r="C29" s="515">
        <v>28</v>
      </c>
      <c r="D29" s="243">
        <v>34</v>
      </c>
      <c r="E29" s="243">
        <v>39</v>
      </c>
      <c r="F29" s="243">
        <v>16</v>
      </c>
      <c r="G29" s="242">
        <v>24</v>
      </c>
      <c r="H29" s="242">
        <v>22</v>
      </c>
      <c r="I29" s="242">
        <v>25</v>
      </c>
      <c r="J29" s="243">
        <v>15</v>
      </c>
      <c r="K29" s="420">
        <v>30</v>
      </c>
      <c r="L29" s="421">
        <v>23</v>
      </c>
      <c r="M29" s="422">
        <f t="shared" si="1"/>
        <v>275</v>
      </c>
      <c r="N29" s="423">
        <f>(M29/M30)*100</f>
        <v>1.000582156891282</v>
      </c>
      <c r="O29" s="423">
        <f t="shared" si="2"/>
        <v>25</v>
      </c>
    </row>
    <row r="30" spans="1:15" ht="15.75" thickBot="1">
      <c r="A30" s="32" t="s">
        <v>176</v>
      </c>
      <c r="B30" s="244">
        <f>SUM(B25:B29)</f>
        <v>2188</v>
      </c>
      <c r="C30" s="244">
        <f>SUM(C25:C29)</f>
        <v>2438</v>
      </c>
      <c r="D30" s="244">
        <f>SUM(D25:D29)</f>
        <v>2485</v>
      </c>
      <c r="E30" s="244">
        <f aca="true" t="shared" si="3" ref="E30:K30">SUM(E25:E29)</f>
        <v>2431</v>
      </c>
      <c r="F30" s="244">
        <f t="shared" si="3"/>
        <v>2135</v>
      </c>
      <c r="G30" s="244">
        <f t="shared" si="3"/>
        <v>2191</v>
      </c>
      <c r="H30" s="244">
        <f t="shared" si="3"/>
        <v>2711</v>
      </c>
      <c r="I30" s="244">
        <f t="shared" si="3"/>
        <v>2822</v>
      </c>
      <c r="J30" s="20">
        <f t="shared" si="3"/>
        <v>2544</v>
      </c>
      <c r="K30" s="305">
        <f t="shared" si="3"/>
        <v>2915</v>
      </c>
      <c r="L30" s="305">
        <v>2624</v>
      </c>
      <c r="M30" s="380">
        <f t="shared" si="1"/>
        <v>27484</v>
      </c>
      <c r="N30" s="309">
        <f>SUM(N25:N29)</f>
        <v>100.00000000000001</v>
      </c>
      <c r="O30" s="377">
        <f t="shared" si="2"/>
        <v>2498.5454545454545</v>
      </c>
    </row>
    <row r="31" ht="15">
      <c r="N31" s="307"/>
    </row>
    <row r="33" ht="15">
      <c r="J33" s="307"/>
    </row>
  </sheetData>
  <sheetProtection/>
  <mergeCells count="1">
    <mergeCell ref="A20:E2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0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70.57421875" style="11" bestFit="1" customWidth="1"/>
    <col min="2" max="5" width="7.57421875" style="247" bestFit="1" customWidth="1"/>
    <col min="6" max="10" width="8.421875" style="247" customWidth="1"/>
    <col min="11" max="13" width="8.421875" style="246" customWidth="1"/>
    <col min="14" max="14" width="9.140625" style="246" customWidth="1"/>
    <col min="15" max="15" width="9.140625" style="493" customWidth="1"/>
    <col min="16" max="16" width="10.57421875" style="1" bestFit="1" customWidth="1"/>
    <col min="17" max="16384" width="9.140625" style="1" customWidth="1"/>
  </cols>
  <sheetData>
    <row r="1" spans="1:10" ht="15">
      <c r="A1" s="10" t="s">
        <v>80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5">
      <c r="A2" s="10" t="s">
        <v>81</v>
      </c>
      <c r="B2" s="245"/>
      <c r="C2" s="245"/>
      <c r="D2" s="245"/>
      <c r="E2" s="245"/>
      <c r="F2" s="245"/>
      <c r="G2" s="245"/>
      <c r="H2" s="245"/>
      <c r="I2" s="245"/>
      <c r="J2" s="245"/>
    </row>
    <row r="3" ht="15.75" thickBot="1"/>
    <row r="4" spans="1:15" ht="15.75" thickBot="1">
      <c r="A4" s="12" t="s">
        <v>88</v>
      </c>
      <c r="B4" s="248">
        <v>43770</v>
      </c>
      <c r="C4" s="248">
        <v>43739</v>
      </c>
      <c r="D4" s="248">
        <v>43709</v>
      </c>
      <c r="E4" s="248">
        <v>43678</v>
      </c>
      <c r="F4" s="248">
        <v>43647</v>
      </c>
      <c r="G4" s="248">
        <v>43617</v>
      </c>
      <c r="H4" s="248">
        <v>43586</v>
      </c>
      <c r="I4" s="248">
        <v>43556</v>
      </c>
      <c r="J4" s="248">
        <v>43525</v>
      </c>
      <c r="K4" s="249">
        <v>43497</v>
      </c>
      <c r="L4" s="249">
        <v>43466</v>
      </c>
      <c r="M4" s="237" t="s">
        <v>153</v>
      </c>
      <c r="N4" s="489" t="s">
        <v>83</v>
      </c>
      <c r="O4" s="494" t="s">
        <v>526</v>
      </c>
    </row>
    <row r="5" spans="1:15" s="13" customFormat="1" ht="15">
      <c r="A5" s="50" t="s">
        <v>39</v>
      </c>
      <c r="B5" s="490">
        <v>4</v>
      </c>
      <c r="C5" s="490">
        <v>5</v>
      </c>
      <c r="D5" s="250">
        <v>0</v>
      </c>
      <c r="E5" s="250">
        <v>2</v>
      </c>
      <c r="F5" s="250">
        <v>2</v>
      </c>
      <c r="G5" s="250">
        <v>0</v>
      </c>
      <c r="H5" s="250">
        <v>2</v>
      </c>
      <c r="I5" s="250">
        <v>7</v>
      </c>
      <c r="J5" s="250">
        <v>2</v>
      </c>
      <c r="K5" s="250">
        <v>4</v>
      </c>
      <c r="L5" s="251">
        <v>0</v>
      </c>
      <c r="M5" s="386">
        <f>SUM(B5:L5)</f>
        <v>28</v>
      </c>
      <c r="N5" s="491">
        <f>AVERAGE(B5:L5)</f>
        <v>2.5454545454545454</v>
      </c>
      <c r="O5" s="495">
        <f>(M5/$M$190)*100</f>
        <v>0.10472379100123425</v>
      </c>
    </row>
    <row r="6" spans="1:15" s="13" customFormat="1" ht="15">
      <c r="A6" s="51" t="s">
        <v>424</v>
      </c>
      <c r="B6" s="252">
        <v>5</v>
      </c>
      <c r="C6" s="252">
        <v>6</v>
      </c>
      <c r="D6" s="252">
        <v>5</v>
      </c>
      <c r="E6" s="252">
        <v>8</v>
      </c>
      <c r="F6" s="252">
        <v>4</v>
      </c>
      <c r="G6" s="252">
        <v>3</v>
      </c>
      <c r="H6" s="252">
        <v>4</v>
      </c>
      <c r="I6" s="252">
        <v>6</v>
      </c>
      <c r="J6" s="252">
        <v>2</v>
      </c>
      <c r="K6" s="252">
        <v>3</v>
      </c>
      <c r="L6" s="253">
        <v>0</v>
      </c>
      <c r="M6" s="386">
        <f aca="true" t="shared" si="0" ref="M6:M69">SUM(B6:L6)</f>
        <v>46</v>
      </c>
      <c r="N6" s="491">
        <f aca="true" t="shared" si="1" ref="N6:N69">AVERAGE(B6:L6)</f>
        <v>4.181818181818182</v>
      </c>
      <c r="O6" s="496">
        <f>(M6/$M$190)*100</f>
        <v>0.17204622807345626</v>
      </c>
    </row>
    <row r="7" spans="1:15" s="13" customFormat="1" ht="15">
      <c r="A7" s="51" t="s">
        <v>249</v>
      </c>
      <c r="B7" s="252">
        <v>30</v>
      </c>
      <c r="C7" s="252">
        <v>35</v>
      </c>
      <c r="D7" s="252">
        <v>12</v>
      </c>
      <c r="E7" s="252">
        <v>24</v>
      </c>
      <c r="F7" s="252">
        <v>18</v>
      </c>
      <c r="G7" s="252">
        <v>23</v>
      </c>
      <c r="H7" s="252">
        <v>4</v>
      </c>
      <c r="I7" s="252">
        <v>6</v>
      </c>
      <c r="J7" s="252">
        <v>9</v>
      </c>
      <c r="K7" s="252">
        <v>16</v>
      </c>
      <c r="L7" s="253">
        <v>2</v>
      </c>
      <c r="M7" s="386">
        <f t="shared" si="0"/>
        <v>179</v>
      </c>
      <c r="N7" s="491">
        <f t="shared" si="1"/>
        <v>16.272727272727273</v>
      </c>
      <c r="O7" s="496">
        <f aca="true" t="shared" si="2" ref="O7:O70">(M7/$M$190)*100</f>
        <v>0.6694842353293189</v>
      </c>
    </row>
    <row r="8" spans="1:15" s="13" customFormat="1" ht="15">
      <c r="A8" s="51" t="s">
        <v>425</v>
      </c>
      <c r="B8" s="252">
        <v>0</v>
      </c>
      <c r="C8" s="252">
        <v>0</v>
      </c>
      <c r="D8" s="252">
        <v>2</v>
      </c>
      <c r="E8" s="252">
        <v>3</v>
      </c>
      <c r="F8" s="252">
        <v>0</v>
      </c>
      <c r="G8" s="252">
        <v>1</v>
      </c>
      <c r="H8" s="252">
        <v>2</v>
      </c>
      <c r="I8" s="252">
        <v>3</v>
      </c>
      <c r="J8" s="252">
        <v>2</v>
      </c>
      <c r="K8" s="252">
        <v>1</v>
      </c>
      <c r="L8" s="253">
        <v>0</v>
      </c>
      <c r="M8" s="386">
        <f t="shared" si="0"/>
        <v>14</v>
      </c>
      <c r="N8" s="491">
        <f t="shared" si="1"/>
        <v>1.2727272727272727</v>
      </c>
      <c r="O8" s="496">
        <f t="shared" si="2"/>
        <v>0.05236189550061712</v>
      </c>
    </row>
    <row r="9" spans="1:15" s="13" customFormat="1" ht="15">
      <c r="A9" s="51" t="s">
        <v>420</v>
      </c>
      <c r="B9" s="252">
        <v>0</v>
      </c>
      <c r="C9" s="252">
        <v>0</v>
      </c>
      <c r="D9" s="252">
        <v>2</v>
      </c>
      <c r="E9" s="252">
        <v>0</v>
      </c>
      <c r="F9" s="252">
        <v>0</v>
      </c>
      <c r="G9" s="252">
        <v>2</v>
      </c>
      <c r="H9" s="252">
        <v>2</v>
      </c>
      <c r="I9" s="252">
        <v>0</v>
      </c>
      <c r="J9" s="252">
        <v>0</v>
      </c>
      <c r="K9" s="252">
        <v>0</v>
      </c>
      <c r="L9" s="253">
        <v>0</v>
      </c>
      <c r="M9" s="386">
        <f t="shared" si="0"/>
        <v>6</v>
      </c>
      <c r="N9" s="491">
        <f t="shared" si="1"/>
        <v>0.5454545454545454</v>
      </c>
      <c r="O9" s="496">
        <f t="shared" si="2"/>
        <v>0.022440812357407337</v>
      </c>
    </row>
    <row r="10" spans="1:15" ht="15">
      <c r="A10" s="14" t="s">
        <v>426</v>
      </c>
      <c r="B10" s="378">
        <v>7</v>
      </c>
      <c r="C10" s="378">
        <v>14</v>
      </c>
      <c r="D10" s="378">
        <v>18</v>
      </c>
      <c r="E10" s="378">
        <v>17</v>
      </c>
      <c r="F10" s="378">
        <v>11</v>
      </c>
      <c r="G10" s="252">
        <v>14</v>
      </c>
      <c r="H10" s="252">
        <v>13</v>
      </c>
      <c r="I10" s="254">
        <v>11</v>
      </c>
      <c r="J10" s="254">
        <v>11</v>
      </c>
      <c r="K10" s="254">
        <v>10</v>
      </c>
      <c r="L10" s="255">
        <v>11</v>
      </c>
      <c r="M10" s="386">
        <f t="shared" si="0"/>
        <v>137</v>
      </c>
      <c r="N10" s="491">
        <f t="shared" si="1"/>
        <v>12.454545454545455</v>
      </c>
      <c r="O10" s="496">
        <f t="shared" si="2"/>
        <v>0.5123985488274675</v>
      </c>
    </row>
    <row r="11" spans="1:15" ht="15">
      <c r="A11" s="14" t="s">
        <v>427</v>
      </c>
      <c r="B11" s="378">
        <v>17</v>
      </c>
      <c r="C11" s="378">
        <v>15</v>
      </c>
      <c r="D11" s="378">
        <v>5</v>
      </c>
      <c r="E11" s="378">
        <v>13</v>
      </c>
      <c r="F11" s="378">
        <v>16</v>
      </c>
      <c r="G11" s="252">
        <v>18</v>
      </c>
      <c r="H11" s="252">
        <v>23</v>
      </c>
      <c r="I11" s="254">
        <v>32</v>
      </c>
      <c r="J11" s="254">
        <v>26</v>
      </c>
      <c r="K11" s="254">
        <v>35</v>
      </c>
      <c r="L11" s="255">
        <v>28</v>
      </c>
      <c r="M11" s="386">
        <f t="shared" si="0"/>
        <v>228</v>
      </c>
      <c r="N11" s="491">
        <f t="shared" si="1"/>
        <v>20.727272727272727</v>
      </c>
      <c r="O11" s="496">
        <f t="shared" si="2"/>
        <v>0.8527508695814789</v>
      </c>
    </row>
    <row r="12" spans="1:15" ht="15">
      <c r="A12" s="14" t="s">
        <v>234</v>
      </c>
      <c r="B12" s="378">
        <v>1</v>
      </c>
      <c r="C12" s="378">
        <v>0</v>
      </c>
      <c r="D12" s="378">
        <v>0</v>
      </c>
      <c r="E12" s="378">
        <v>0</v>
      </c>
      <c r="F12" s="378">
        <v>0</v>
      </c>
      <c r="G12" s="252">
        <v>0</v>
      </c>
      <c r="H12" s="252">
        <v>0</v>
      </c>
      <c r="I12" s="254">
        <v>0</v>
      </c>
      <c r="J12" s="254">
        <v>0</v>
      </c>
      <c r="K12" s="254">
        <v>0</v>
      </c>
      <c r="L12" s="255">
        <v>0</v>
      </c>
      <c r="M12" s="386">
        <f t="shared" si="0"/>
        <v>1</v>
      </c>
      <c r="N12" s="491">
        <f t="shared" si="1"/>
        <v>0.09090909090909091</v>
      </c>
      <c r="O12" s="496">
        <f t="shared" si="2"/>
        <v>0.0037401353929012227</v>
      </c>
    </row>
    <row r="13" spans="1:15" ht="15">
      <c r="A13" s="14" t="s">
        <v>3</v>
      </c>
      <c r="B13" s="378">
        <v>0</v>
      </c>
      <c r="C13" s="378">
        <v>6</v>
      </c>
      <c r="D13" s="378">
        <v>1</v>
      </c>
      <c r="E13" s="378">
        <v>5</v>
      </c>
      <c r="F13" s="378">
        <v>2</v>
      </c>
      <c r="G13" s="252">
        <v>2</v>
      </c>
      <c r="H13" s="252">
        <v>1</v>
      </c>
      <c r="I13" s="254">
        <v>1</v>
      </c>
      <c r="J13" s="254">
        <v>2</v>
      </c>
      <c r="K13" s="254">
        <v>4</v>
      </c>
      <c r="L13" s="255">
        <v>1</v>
      </c>
      <c r="M13" s="386">
        <f t="shared" si="0"/>
        <v>25</v>
      </c>
      <c r="N13" s="491">
        <f t="shared" si="1"/>
        <v>2.272727272727273</v>
      </c>
      <c r="O13" s="496">
        <f t="shared" si="2"/>
        <v>0.09350338482253058</v>
      </c>
    </row>
    <row r="14" spans="1:15" ht="15">
      <c r="A14" s="14" t="s">
        <v>33</v>
      </c>
      <c r="B14" s="378">
        <v>2</v>
      </c>
      <c r="C14" s="378">
        <v>4</v>
      </c>
      <c r="D14" s="378">
        <v>4</v>
      </c>
      <c r="E14" s="378">
        <v>3</v>
      </c>
      <c r="F14" s="378">
        <v>1</v>
      </c>
      <c r="G14" s="252">
        <v>0</v>
      </c>
      <c r="H14" s="252">
        <v>1</v>
      </c>
      <c r="I14" s="254">
        <v>2</v>
      </c>
      <c r="J14" s="254">
        <v>6</v>
      </c>
      <c r="K14" s="254">
        <v>2</v>
      </c>
      <c r="L14" s="255">
        <v>0</v>
      </c>
      <c r="M14" s="386">
        <f t="shared" si="0"/>
        <v>25</v>
      </c>
      <c r="N14" s="491">
        <f t="shared" si="1"/>
        <v>2.272727272727273</v>
      </c>
      <c r="O14" s="496">
        <f t="shared" si="2"/>
        <v>0.09350338482253058</v>
      </c>
    </row>
    <row r="15" spans="1:15" ht="15">
      <c r="A15" s="14" t="s">
        <v>90</v>
      </c>
      <c r="B15" s="378">
        <v>0</v>
      </c>
      <c r="C15" s="378">
        <v>1</v>
      </c>
      <c r="D15" s="378">
        <v>1</v>
      </c>
      <c r="E15" s="378">
        <v>1</v>
      </c>
      <c r="F15" s="378">
        <v>1</v>
      </c>
      <c r="G15" s="252">
        <v>2</v>
      </c>
      <c r="H15" s="252">
        <v>3</v>
      </c>
      <c r="I15" s="254">
        <v>2</v>
      </c>
      <c r="J15" s="254">
        <v>1</v>
      </c>
      <c r="K15" s="254">
        <v>0</v>
      </c>
      <c r="L15" s="255">
        <v>0</v>
      </c>
      <c r="M15" s="386">
        <f t="shared" si="0"/>
        <v>12</v>
      </c>
      <c r="N15" s="491">
        <f t="shared" si="1"/>
        <v>1.0909090909090908</v>
      </c>
      <c r="O15" s="496">
        <f t="shared" si="2"/>
        <v>0.044881624714814675</v>
      </c>
    </row>
    <row r="16" spans="1:15" ht="15">
      <c r="A16" s="14" t="s">
        <v>280</v>
      </c>
      <c r="B16" s="378">
        <v>0</v>
      </c>
      <c r="C16" s="378">
        <v>0</v>
      </c>
      <c r="D16" s="378">
        <v>0</v>
      </c>
      <c r="E16" s="378">
        <v>0</v>
      </c>
      <c r="F16" s="378">
        <v>0</v>
      </c>
      <c r="G16" s="252">
        <v>1</v>
      </c>
      <c r="H16" s="252">
        <v>0</v>
      </c>
      <c r="I16" s="254">
        <v>0</v>
      </c>
      <c r="J16" s="254">
        <v>1</v>
      </c>
      <c r="K16" s="254">
        <v>0</v>
      </c>
      <c r="L16" s="255">
        <v>1</v>
      </c>
      <c r="M16" s="386">
        <f t="shared" si="0"/>
        <v>3</v>
      </c>
      <c r="N16" s="491">
        <f t="shared" si="1"/>
        <v>0.2727272727272727</v>
      </c>
      <c r="O16" s="496">
        <f t="shared" si="2"/>
        <v>0.011220406178703669</v>
      </c>
    </row>
    <row r="17" spans="1:15" ht="15">
      <c r="A17" s="14" t="s">
        <v>18</v>
      </c>
      <c r="B17" s="378">
        <v>7</v>
      </c>
      <c r="C17" s="378">
        <v>11</v>
      </c>
      <c r="D17" s="378">
        <v>11</v>
      </c>
      <c r="E17" s="378">
        <v>12</v>
      </c>
      <c r="F17" s="378">
        <v>10</v>
      </c>
      <c r="G17" s="252">
        <v>8</v>
      </c>
      <c r="H17" s="252">
        <v>5</v>
      </c>
      <c r="I17" s="254">
        <v>13</v>
      </c>
      <c r="J17" s="254">
        <v>2</v>
      </c>
      <c r="K17" s="254">
        <v>10</v>
      </c>
      <c r="L17" s="255">
        <v>5</v>
      </c>
      <c r="M17" s="386">
        <f t="shared" si="0"/>
        <v>94</v>
      </c>
      <c r="N17" s="491">
        <f t="shared" si="1"/>
        <v>8.545454545454545</v>
      </c>
      <c r="O17" s="496">
        <f t="shared" si="2"/>
        <v>0.35157272693271496</v>
      </c>
    </row>
    <row r="18" spans="1:15" ht="15">
      <c r="A18" s="14" t="s">
        <v>2</v>
      </c>
      <c r="B18" s="378">
        <v>194</v>
      </c>
      <c r="C18" s="378">
        <v>210</v>
      </c>
      <c r="D18" s="378">
        <v>246</v>
      </c>
      <c r="E18" s="378">
        <v>354</v>
      </c>
      <c r="F18" s="378">
        <v>253</v>
      </c>
      <c r="G18" s="252">
        <v>238</v>
      </c>
      <c r="H18" s="252">
        <v>285</v>
      </c>
      <c r="I18" s="254">
        <v>303</v>
      </c>
      <c r="J18" s="254">
        <v>276</v>
      </c>
      <c r="K18" s="254">
        <v>361</v>
      </c>
      <c r="L18" s="255">
        <v>368</v>
      </c>
      <c r="M18" s="386">
        <f t="shared" si="0"/>
        <v>3088</v>
      </c>
      <c r="N18" s="491">
        <f t="shared" si="1"/>
        <v>280.72727272727275</v>
      </c>
      <c r="O18" s="496">
        <f t="shared" si="2"/>
        <v>11.549538093278978</v>
      </c>
    </row>
    <row r="19" spans="1:15" ht="15">
      <c r="A19" s="14" t="s">
        <v>421</v>
      </c>
      <c r="B19" s="378">
        <v>0</v>
      </c>
      <c r="C19" s="378">
        <v>0</v>
      </c>
      <c r="D19" s="378">
        <v>2</v>
      </c>
      <c r="E19" s="378">
        <v>0</v>
      </c>
      <c r="F19" s="378">
        <v>0</v>
      </c>
      <c r="G19" s="252">
        <v>0</v>
      </c>
      <c r="H19" s="252">
        <v>3</v>
      </c>
      <c r="I19" s="254">
        <v>0</v>
      </c>
      <c r="J19" s="254">
        <v>0</v>
      </c>
      <c r="K19" s="254">
        <v>0</v>
      </c>
      <c r="L19" s="255">
        <v>0</v>
      </c>
      <c r="M19" s="386">
        <f t="shared" si="0"/>
        <v>5</v>
      </c>
      <c r="N19" s="491">
        <f t="shared" si="1"/>
        <v>0.45454545454545453</v>
      </c>
      <c r="O19" s="496">
        <f t="shared" si="2"/>
        <v>0.018700676964506113</v>
      </c>
    </row>
    <row r="20" spans="1:15" s="290" customFormat="1" ht="15">
      <c r="A20" s="14" t="s">
        <v>522</v>
      </c>
      <c r="B20" s="378">
        <v>0</v>
      </c>
      <c r="C20" s="378">
        <v>0</v>
      </c>
      <c r="D20" s="378">
        <v>0</v>
      </c>
      <c r="E20" s="378">
        <v>1</v>
      </c>
      <c r="F20" s="378">
        <v>0</v>
      </c>
      <c r="G20" s="252">
        <v>0</v>
      </c>
      <c r="H20" s="252">
        <v>0</v>
      </c>
      <c r="I20" s="254">
        <v>0</v>
      </c>
      <c r="J20" s="254">
        <v>0</v>
      </c>
      <c r="K20" s="254">
        <v>0</v>
      </c>
      <c r="L20" s="255">
        <v>0</v>
      </c>
      <c r="M20" s="386">
        <f t="shared" si="0"/>
        <v>1</v>
      </c>
      <c r="N20" s="491">
        <f t="shared" si="1"/>
        <v>0.09090909090909091</v>
      </c>
      <c r="O20" s="496">
        <f t="shared" si="2"/>
        <v>0.0037401353929012227</v>
      </c>
    </row>
    <row r="21" spans="1:15" ht="15">
      <c r="A21" s="14" t="s">
        <v>179</v>
      </c>
      <c r="B21" s="378">
        <v>3</v>
      </c>
      <c r="C21" s="378">
        <v>2</v>
      </c>
      <c r="D21" s="378">
        <v>3</v>
      </c>
      <c r="E21" s="378">
        <v>1</v>
      </c>
      <c r="F21" s="378">
        <v>0</v>
      </c>
      <c r="G21" s="252">
        <v>3</v>
      </c>
      <c r="H21" s="252">
        <v>1</v>
      </c>
      <c r="I21" s="254">
        <v>1</v>
      </c>
      <c r="J21" s="254">
        <v>9</v>
      </c>
      <c r="K21" s="254">
        <v>3</v>
      </c>
      <c r="L21" s="255">
        <v>6</v>
      </c>
      <c r="M21" s="386">
        <f t="shared" si="0"/>
        <v>32</v>
      </c>
      <c r="N21" s="491">
        <f t="shared" si="1"/>
        <v>2.909090909090909</v>
      </c>
      <c r="O21" s="496">
        <f t="shared" si="2"/>
        <v>0.11968433257283913</v>
      </c>
    </row>
    <row r="22" spans="1:15" ht="15">
      <c r="A22" s="14" t="s">
        <v>91</v>
      </c>
      <c r="B22" s="378">
        <v>6</v>
      </c>
      <c r="C22" s="378">
        <v>4</v>
      </c>
      <c r="D22" s="378">
        <v>9</v>
      </c>
      <c r="E22" s="378">
        <v>4</v>
      </c>
      <c r="F22" s="378">
        <v>6</v>
      </c>
      <c r="G22" s="252">
        <v>9</v>
      </c>
      <c r="H22" s="252">
        <v>9</v>
      </c>
      <c r="I22" s="254">
        <v>10</v>
      </c>
      <c r="J22" s="254">
        <v>7</v>
      </c>
      <c r="K22" s="254">
        <v>11</v>
      </c>
      <c r="L22" s="255">
        <v>2</v>
      </c>
      <c r="M22" s="386">
        <f t="shared" si="0"/>
        <v>77</v>
      </c>
      <c r="N22" s="491">
        <f t="shared" si="1"/>
        <v>7</v>
      </c>
      <c r="O22" s="496">
        <f t="shared" si="2"/>
        <v>0.2879904252533942</v>
      </c>
    </row>
    <row r="23" spans="1:15" ht="15">
      <c r="A23" s="14" t="s">
        <v>415</v>
      </c>
      <c r="B23" s="378">
        <v>0</v>
      </c>
      <c r="C23" s="378">
        <v>0</v>
      </c>
      <c r="D23" s="378">
        <v>0</v>
      </c>
      <c r="E23" s="378">
        <v>1</v>
      </c>
      <c r="F23" s="378">
        <v>0</v>
      </c>
      <c r="G23" s="252">
        <v>0</v>
      </c>
      <c r="H23" s="252">
        <v>0</v>
      </c>
      <c r="I23" s="254">
        <v>1</v>
      </c>
      <c r="J23" s="254">
        <v>0</v>
      </c>
      <c r="K23" s="254">
        <v>0</v>
      </c>
      <c r="L23" s="255">
        <v>0</v>
      </c>
      <c r="M23" s="386">
        <f t="shared" si="0"/>
        <v>2</v>
      </c>
      <c r="N23" s="491">
        <f t="shared" si="1"/>
        <v>0.18181818181818182</v>
      </c>
      <c r="O23" s="496">
        <f t="shared" si="2"/>
        <v>0.0074802707858024455</v>
      </c>
    </row>
    <row r="24" spans="1:15" ht="15">
      <c r="A24" s="14" t="s">
        <v>68</v>
      </c>
      <c r="B24" s="378">
        <v>21</v>
      </c>
      <c r="C24" s="378">
        <v>23</v>
      </c>
      <c r="D24" s="378">
        <v>41</v>
      </c>
      <c r="E24" s="378">
        <v>30</v>
      </c>
      <c r="F24" s="378">
        <v>24</v>
      </c>
      <c r="G24" s="252">
        <v>18</v>
      </c>
      <c r="H24" s="252">
        <v>33</v>
      </c>
      <c r="I24" s="254">
        <v>40</v>
      </c>
      <c r="J24" s="254">
        <v>32</v>
      </c>
      <c r="K24" s="254">
        <v>17</v>
      </c>
      <c r="L24" s="255">
        <v>3</v>
      </c>
      <c r="M24" s="386">
        <f t="shared" si="0"/>
        <v>282</v>
      </c>
      <c r="N24" s="491">
        <f t="shared" si="1"/>
        <v>25.636363636363637</v>
      </c>
      <c r="O24" s="496">
        <f t="shared" si="2"/>
        <v>1.0547181807981447</v>
      </c>
    </row>
    <row r="25" spans="1:15" ht="15">
      <c r="A25" s="14" t="s">
        <v>428</v>
      </c>
      <c r="B25" s="378">
        <v>0</v>
      </c>
      <c r="C25" s="378">
        <v>1</v>
      </c>
      <c r="D25" s="378">
        <v>1</v>
      </c>
      <c r="E25" s="378">
        <v>1</v>
      </c>
      <c r="F25" s="378">
        <v>0</v>
      </c>
      <c r="G25" s="252">
        <v>2</v>
      </c>
      <c r="H25" s="252">
        <v>3</v>
      </c>
      <c r="I25" s="254">
        <v>1</v>
      </c>
      <c r="J25" s="254">
        <v>0</v>
      </c>
      <c r="K25" s="254">
        <v>2</v>
      </c>
      <c r="L25" s="255">
        <v>4</v>
      </c>
      <c r="M25" s="386">
        <f t="shared" si="0"/>
        <v>15</v>
      </c>
      <c r="N25" s="491">
        <f t="shared" si="1"/>
        <v>1.3636363636363635</v>
      </c>
      <c r="O25" s="496">
        <f t="shared" si="2"/>
        <v>0.05610203089351835</v>
      </c>
    </row>
    <row r="26" spans="1:15" ht="15">
      <c r="A26" s="14" t="s">
        <v>429</v>
      </c>
      <c r="B26" s="378">
        <v>1</v>
      </c>
      <c r="C26" s="378">
        <v>0</v>
      </c>
      <c r="D26" s="378">
        <v>4</v>
      </c>
      <c r="E26" s="378">
        <v>1</v>
      </c>
      <c r="F26" s="378">
        <v>1</v>
      </c>
      <c r="G26" s="252">
        <v>1</v>
      </c>
      <c r="H26" s="252">
        <v>2</v>
      </c>
      <c r="I26" s="254">
        <v>0</v>
      </c>
      <c r="J26" s="254">
        <v>0</v>
      </c>
      <c r="K26" s="254">
        <v>0</v>
      </c>
      <c r="L26" s="255">
        <v>0</v>
      </c>
      <c r="M26" s="386">
        <f t="shared" si="0"/>
        <v>10</v>
      </c>
      <c r="N26" s="491">
        <f t="shared" si="1"/>
        <v>0.9090909090909091</v>
      </c>
      <c r="O26" s="496">
        <f t="shared" si="2"/>
        <v>0.03740135392901223</v>
      </c>
    </row>
    <row r="27" spans="1:15" ht="15">
      <c r="A27" s="14" t="s">
        <v>92</v>
      </c>
      <c r="B27" s="378">
        <v>56</v>
      </c>
      <c r="C27" s="378">
        <v>118</v>
      </c>
      <c r="D27" s="378">
        <v>117</v>
      </c>
      <c r="E27" s="378">
        <v>111</v>
      </c>
      <c r="F27" s="378">
        <v>64</v>
      </c>
      <c r="G27" s="252">
        <v>63</v>
      </c>
      <c r="H27" s="252">
        <v>110</v>
      </c>
      <c r="I27" s="254">
        <v>111</v>
      </c>
      <c r="J27" s="254">
        <v>130</v>
      </c>
      <c r="K27" s="254">
        <v>158</v>
      </c>
      <c r="L27" s="255">
        <v>95</v>
      </c>
      <c r="M27" s="386">
        <f t="shared" si="0"/>
        <v>1133</v>
      </c>
      <c r="N27" s="491">
        <f t="shared" si="1"/>
        <v>103</v>
      </c>
      <c r="O27" s="496">
        <f t="shared" si="2"/>
        <v>4.237573400157086</v>
      </c>
    </row>
    <row r="28" spans="1:15" ht="15">
      <c r="A28" s="14" t="s">
        <v>235</v>
      </c>
      <c r="B28" s="378">
        <v>1</v>
      </c>
      <c r="C28" s="378">
        <v>4</v>
      </c>
      <c r="D28" s="378">
        <v>0</v>
      </c>
      <c r="E28" s="378">
        <v>0</v>
      </c>
      <c r="F28" s="378">
        <v>0</v>
      </c>
      <c r="G28" s="252">
        <v>0</v>
      </c>
      <c r="H28" s="252">
        <v>0</v>
      </c>
      <c r="I28" s="254">
        <v>1</v>
      </c>
      <c r="J28" s="254">
        <v>0</v>
      </c>
      <c r="K28" s="254">
        <v>0</v>
      </c>
      <c r="L28" s="255">
        <v>0</v>
      </c>
      <c r="M28" s="386">
        <f t="shared" si="0"/>
        <v>6</v>
      </c>
      <c r="N28" s="491">
        <f t="shared" si="1"/>
        <v>0.5454545454545454</v>
      </c>
      <c r="O28" s="496">
        <f t="shared" si="2"/>
        <v>0.022440812357407337</v>
      </c>
    </row>
    <row r="29" spans="1:15" ht="15">
      <c r="A29" s="14" t="s">
        <v>378</v>
      </c>
      <c r="B29" s="378">
        <v>1</v>
      </c>
      <c r="C29" s="378">
        <v>0</v>
      </c>
      <c r="D29" s="378">
        <v>1</v>
      </c>
      <c r="E29" s="378">
        <v>0</v>
      </c>
      <c r="F29" s="378">
        <v>0</v>
      </c>
      <c r="G29" s="252">
        <v>0</v>
      </c>
      <c r="H29" s="252">
        <v>0</v>
      </c>
      <c r="I29" s="254">
        <v>0</v>
      </c>
      <c r="J29" s="254">
        <v>1</v>
      </c>
      <c r="K29" s="254">
        <v>0</v>
      </c>
      <c r="L29" s="255">
        <v>0</v>
      </c>
      <c r="M29" s="386">
        <f t="shared" si="0"/>
        <v>3</v>
      </c>
      <c r="N29" s="491">
        <f t="shared" si="1"/>
        <v>0.2727272727272727</v>
      </c>
      <c r="O29" s="496">
        <f t="shared" si="2"/>
        <v>0.011220406178703669</v>
      </c>
    </row>
    <row r="30" spans="1:15" ht="15">
      <c r="A30" s="14" t="s">
        <v>7</v>
      </c>
      <c r="B30" s="378">
        <v>139</v>
      </c>
      <c r="C30" s="378">
        <v>199</v>
      </c>
      <c r="D30" s="378">
        <v>188</v>
      </c>
      <c r="E30" s="378">
        <v>199</v>
      </c>
      <c r="F30" s="378">
        <v>223</v>
      </c>
      <c r="G30" s="252">
        <v>215</v>
      </c>
      <c r="H30" s="252">
        <v>295</v>
      </c>
      <c r="I30" s="254">
        <v>335</v>
      </c>
      <c r="J30" s="254">
        <v>226</v>
      </c>
      <c r="K30" s="254">
        <v>225</v>
      </c>
      <c r="L30" s="255">
        <v>202</v>
      </c>
      <c r="M30" s="386">
        <f t="shared" si="0"/>
        <v>2446</v>
      </c>
      <c r="N30" s="491">
        <f t="shared" si="1"/>
        <v>222.36363636363637</v>
      </c>
      <c r="O30" s="496">
        <f t="shared" si="2"/>
        <v>9.148371171036391</v>
      </c>
    </row>
    <row r="31" spans="1:15" ht="15">
      <c r="A31" s="14" t="s">
        <v>236</v>
      </c>
      <c r="B31" s="378">
        <v>0</v>
      </c>
      <c r="C31" s="378">
        <v>0</v>
      </c>
      <c r="D31" s="378">
        <v>0</v>
      </c>
      <c r="E31" s="378">
        <v>0</v>
      </c>
      <c r="F31" s="378">
        <v>0</v>
      </c>
      <c r="G31" s="252">
        <v>0</v>
      </c>
      <c r="H31" s="252">
        <v>0</v>
      </c>
      <c r="I31" s="254">
        <v>0</v>
      </c>
      <c r="J31" s="254">
        <v>0</v>
      </c>
      <c r="K31" s="254">
        <v>0</v>
      </c>
      <c r="L31" s="255">
        <v>0</v>
      </c>
      <c r="M31" s="386">
        <f t="shared" si="0"/>
        <v>0</v>
      </c>
      <c r="N31" s="491">
        <f t="shared" si="1"/>
        <v>0</v>
      </c>
      <c r="O31" s="496">
        <f t="shared" si="2"/>
        <v>0</v>
      </c>
    </row>
    <row r="32" spans="1:15" ht="15">
      <c r="A32" s="14" t="s">
        <v>93</v>
      </c>
      <c r="B32" s="378">
        <v>0</v>
      </c>
      <c r="C32" s="378">
        <v>0</v>
      </c>
      <c r="D32" s="378">
        <v>0</v>
      </c>
      <c r="E32" s="378">
        <v>0</v>
      </c>
      <c r="F32" s="378">
        <v>0</v>
      </c>
      <c r="G32" s="252">
        <v>0</v>
      </c>
      <c r="H32" s="252">
        <v>0</v>
      </c>
      <c r="I32" s="254">
        <v>0</v>
      </c>
      <c r="J32" s="254">
        <v>0</v>
      </c>
      <c r="K32" s="254">
        <v>0</v>
      </c>
      <c r="L32" s="255">
        <v>0</v>
      </c>
      <c r="M32" s="386">
        <f t="shared" si="0"/>
        <v>0</v>
      </c>
      <c r="N32" s="491">
        <f t="shared" si="1"/>
        <v>0</v>
      </c>
      <c r="O32" s="496">
        <f t="shared" si="2"/>
        <v>0</v>
      </c>
    </row>
    <row r="33" spans="1:15" ht="15">
      <c r="A33" s="14" t="s">
        <v>283</v>
      </c>
      <c r="B33" s="378">
        <v>3</v>
      </c>
      <c r="C33" s="378">
        <v>3</v>
      </c>
      <c r="D33" s="378">
        <v>3</v>
      </c>
      <c r="E33" s="378">
        <v>5</v>
      </c>
      <c r="F33" s="378">
        <v>0</v>
      </c>
      <c r="G33" s="252">
        <v>1</v>
      </c>
      <c r="H33" s="252">
        <v>10</v>
      </c>
      <c r="I33" s="254">
        <v>9</v>
      </c>
      <c r="J33" s="254">
        <v>8</v>
      </c>
      <c r="K33" s="254">
        <v>6</v>
      </c>
      <c r="L33" s="255">
        <v>2</v>
      </c>
      <c r="M33" s="386">
        <f t="shared" si="0"/>
        <v>50</v>
      </c>
      <c r="N33" s="491">
        <f t="shared" si="1"/>
        <v>4.545454545454546</v>
      </c>
      <c r="O33" s="496">
        <f t="shared" si="2"/>
        <v>0.18700676964506116</v>
      </c>
    </row>
    <row r="34" spans="1:15" ht="15">
      <c r="A34" s="14" t="s">
        <v>94</v>
      </c>
      <c r="B34" s="378">
        <v>4</v>
      </c>
      <c r="C34" s="378">
        <v>3</v>
      </c>
      <c r="D34" s="378">
        <v>0</v>
      </c>
      <c r="E34" s="378">
        <v>3</v>
      </c>
      <c r="F34" s="378">
        <v>2</v>
      </c>
      <c r="G34" s="252">
        <v>3</v>
      </c>
      <c r="H34" s="252">
        <v>3</v>
      </c>
      <c r="I34" s="254">
        <v>2</v>
      </c>
      <c r="J34" s="254">
        <v>4</v>
      </c>
      <c r="K34" s="254">
        <v>2</v>
      </c>
      <c r="L34" s="255">
        <v>26</v>
      </c>
      <c r="M34" s="386">
        <f t="shared" si="0"/>
        <v>52</v>
      </c>
      <c r="N34" s="491">
        <f t="shared" si="1"/>
        <v>4.7272727272727275</v>
      </c>
      <c r="O34" s="496">
        <f t="shared" si="2"/>
        <v>0.1944870404308636</v>
      </c>
    </row>
    <row r="35" spans="1:15" ht="15">
      <c r="A35" s="14" t="s">
        <v>26</v>
      </c>
      <c r="B35" s="378">
        <v>61</v>
      </c>
      <c r="C35" s="378">
        <v>59</v>
      </c>
      <c r="D35" s="378">
        <v>60</v>
      </c>
      <c r="E35" s="378">
        <v>50</v>
      </c>
      <c r="F35" s="378">
        <v>35</v>
      </c>
      <c r="G35" s="252">
        <v>46</v>
      </c>
      <c r="H35" s="252">
        <v>45</v>
      </c>
      <c r="I35" s="254">
        <v>82</v>
      </c>
      <c r="J35" s="254">
        <v>88</v>
      </c>
      <c r="K35" s="254">
        <v>63</v>
      </c>
      <c r="L35" s="255">
        <v>38</v>
      </c>
      <c r="M35" s="386">
        <f t="shared" si="0"/>
        <v>627</v>
      </c>
      <c r="N35" s="491">
        <f t="shared" si="1"/>
        <v>57</v>
      </c>
      <c r="O35" s="496">
        <f t="shared" si="2"/>
        <v>2.345064891349067</v>
      </c>
    </row>
    <row r="36" spans="1:15" ht="15">
      <c r="A36" s="14" t="s">
        <v>13</v>
      </c>
      <c r="B36" s="378">
        <v>28</v>
      </c>
      <c r="C36" s="378">
        <v>19</v>
      </c>
      <c r="D36" s="378">
        <v>11</v>
      </c>
      <c r="E36" s="378">
        <v>20</v>
      </c>
      <c r="F36" s="378">
        <v>37</v>
      </c>
      <c r="G36" s="252">
        <v>48</v>
      </c>
      <c r="H36" s="252">
        <v>89</v>
      </c>
      <c r="I36" s="254">
        <v>101</v>
      </c>
      <c r="J36" s="254">
        <v>82</v>
      </c>
      <c r="K36" s="254">
        <v>89</v>
      </c>
      <c r="L36" s="255">
        <v>71</v>
      </c>
      <c r="M36" s="386">
        <f t="shared" si="0"/>
        <v>595</v>
      </c>
      <c r="N36" s="491">
        <f t="shared" si="1"/>
        <v>54.09090909090909</v>
      </c>
      <c r="O36" s="496">
        <f t="shared" si="2"/>
        <v>2.225380558776228</v>
      </c>
    </row>
    <row r="37" spans="1:15" ht="15">
      <c r="A37" s="14" t="s">
        <v>284</v>
      </c>
      <c r="B37" s="378">
        <v>0</v>
      </c>
      <c r="C37" s="378">
        <v>0</v>
      </c>
      <c r="D37" s="378">
        <v>0</v>
      </c>
      <c r="E37" s="378">
        <v>0</v>
      </c>
      <c r="F37" s="378">
        <v>1</v>
      </c>
      <c r="G37" s="252">
        <v>1</v>
      </c>
      <c r="H37" s="252">
        <v>1</v>
      </c>
      <c r="I37" s="254">
        <v>0</v>
      </c>
      <c r="J37" s="254">
        <v>1</v>
      </c>
      <c r="K37" s="254">
        <v>1</v>
      </c>
      <c r="L37" s="255">
        <v>0</v>
      </c>
      <c r="M37" s="386">
        <f t="shared" si="0"/>
        <v>5</v>
      </c>
      <c r="N37" s="491">
        <f t="shared" si="1"/>
        <v>0.45454545454545453</v>
      </c>
      <c r="O37" s="496">
        <f t="shared" si="2"/>
        <v>0.018700676964506113</v>
      </c>
    </row>
    <row r="38" spans="1:15" ht="15">
      <c r="A38" s="14" t="s">
        <v>282</v>
      </c>
      <c r="B38" s="378">
        <v>0</v>
      </c>
      <c r="C38" s="378">
        <v>0</v>
      </c>
      <c r="D38" s="378">
        <v>0</v>
      </c>
      <c r="E38" s="378">
        <v>0</v>
      </c>
      <c r="F38" s="378">
        <v>0</v>
      </c>
      <c r="G38" s="252">
        <v>0</v>
      </c>
      <c r="H38" s="252">
        <v>0</v>
      </c>
      <c r="I38" s="254">
        <v>0</v>
      </c>
      <c r="J38" s="254">
        <v>0</v>
      </c>
      <c r="K38" s="254">
        <v>2</v>
      </c>
      <c r="L38" s="255">
        <v>0</v>
      </c>
      <c r="M38" s="386">
        <f t="shared" si="0"/>
        <v>2</v>
      </c>
      <c r="N38" s="491">
        <f t="shared" si="1"/>
        <v>0.18181818181818182</v>
      </c>
      <c r="O38" s="496">
        <f t="shared" si="2"/>
        <v>0.0074802707858024455</v>
      </c>
    </row>
    <row r="39" spans="1:15" ht="15">
      <c r="A39" s="14" t="s">
        <v>430</v>
      </c>
      <c r="B39" s="378">
        <v>12</v>
      </c>
      <c r="C39" s="378">
        <v>24</v>
      </c>
      <c r="D39" s="378">
        <v>19</v>
      </c>
      <c r="E39" s="378">
        <v>22</v>
      </c>
      <c r="F39" s="378">
        <v>33</v>
      </c>
      <c r="G39" s="252">
        <v>12</v>
      </c>
      <c r="H39" s="252">
        <v>12</v>
      </c>
      <c r="I39" s="254">
        <v>6</v>
      </c>
      <c r="J39" s="254">
        <v>5</v>
      </c>
      <c r="K39" s="254">
        <v>6</v>
      </c>
      <c r="L39" s="255">
        <v>7</v>
      </c>
      <c r="M39" s="386">
        <f t="shared" si="0"/>
        <v>158</v>
      </c>
      <c r="N39" s="491">
        <f t="shared" si="1"/>
        <v>14.363636363636363</v>
      </c>
      <c r="O39" s="496">
        <f t="shared" si="2"/>
        <v>0.5909413920783932</v>
      </c>
    </row>
    <row r="40" spans="1:15" ht="15">
      <c r="A40" s="14" t="s">
        <v>97</v>
      </c>
      <c r="B40" s="378">
        <v>1</v>
      </c>
      <c r="C40" s="378">
        <v>3</v>
      </c>
      <c r="D40" s="378">
        <v>3</v>
      </c>
      <c r="E40" s="378">
        <v>6</v>
      </c>
      <c r="F40" s="378">
        <v>0</v>
      </c>
      <c r="G40" s="252">
        <v>0</v>
      </c>
      <c r="H40" s="252">
        <v>3</v>
      </c>
      <c r="I40" s="254">
        <v>2</v>
      </c>
      <c r="J40" s="254">
        <v>4</v>
      </c>
      <c r="K40" s="254">
        <v>0</v>
      </c>
      <c r="L40" s="255">
        <v>2</v>
      </c>
      <c r="M40" s="386">
        <f t="shared" si="0"/>
        <v>24</v>
      </c>
      <c r="N40" s="491">
        <f t="shared" si="1"/>
        <v>2.1818181818181817</v>
      </c>
      <c r="O40" s="496">
        <f t="shared" si="2"/>
        <v>0.08976324942962935</v>
      </c>
    </row>
    <row r="41" spans="1:15" ht="15">
      <c r="A41" s="14" t="s">
        <v>27</v>
      </c>
      <c r="B41" s="378">
        <v>11</v>
      </c>
      <c r="C41" s="378">
        <v>6</v>
      </c>
      <c r="D41" s="378">
        <v>10</v>
      </c>
      <c r="E41" s="378">
        <v>14</v>
      </c>
      <c r="F41" s="378">
        <v>10</v>
      </c>
      <c r="G41" s="252">
        <v>8</v>
      </c>
      <c r="H41" s="252">
        <v>13</v>
      </c>
      <c r="I41" s="254">
        <v>8</v>
      </c>
      <c r="J41" s="254">
        <v>7</v>
      </c>
      <c r="K41" s="254">
        <v>10</v>
      </c>
      <c r="L41" s="256">
        <v>26</v>
      </c>
      <c r="M41" s="386">
        <f t="shared" si="0"/>
        <v>123</v>
      </c>
      <c r="N41" s="491">
        <f t="shared" si="1"/>
        <v>11.181818181818182</v>
      </c>
      <c r="O41" s="496">
        <f t="shared" si="2"/>
        <v>0.46003665332685045</v>
      </c>
    </row>
    <row r="42" spans="1:15" ht="15">
      <c r="A42" s="14" t="s">
        <v>431</v>
      </c>
      <c r="B42" s="378">
        <v>1</v>
      </c>
      <c r="C42" s="378">
        <v>1</v>
      </c>
      <c r="D42" s="378">
        <v>5</v>
      </c>
      <c r="E42" s="378">
        <v>2</v>
      </c>
      <c r="F42" s="378">
        <v>0</v>
      </c>
      <c r="G42" s="252">
        <v>0</v>
      </c>
      <c r="H42" s="252">
        <v>3</v>
      </c>
      <c r="I42" s="254">
        <v>5</v>
      </c>
      <c r="J42" s="254">
        <v>1</v>
      </c>
      <c r="K42" s="254">
        <v>5</v>
      </c>
      <c r="L42" s="255">
        <v>0</v>
      </c>
      <c r="M42" s="386">
        <f t="shared" si="0"/>
        <v>23</v>
      </c>
      <c r="N42" s="491">
        <f t="shared" si="1"/>
        <v>2.090909090909091</v>
      </c>
      <c r="O42" s="496">
        <f t="shared" si="2"/>
        <v>0.08602311403672813</v>
      </c>
    </row>
    <row r="43" spans="1:15" ht="15">
      <c r="A43" s="14" t="s">
        <v>411</v>
      </c>
      <c r="B43" s="378">
        <v>6</v>
      </c>
      <c r="C43" s="378">
        <v>5</v>
      </c>
      <c r="D43" s="378">
        <v>11</v>
      </c>
      <c r="E43" s="378">
        <v>4</v>
      </c>
      <c r="F43" s="378">
        <v>1</v>
      </c>
      <c r="G43" s="252">
        <v>0</v>
      </c>
      <c r="H43" s="252">
        <v>0</v>
      </c>
      <c r="I43" s="254">
        <v>1</v>
      </c>
      <c r="J43" s="254">
        <v>0</v>
      </c>
      <c r="K43" s="254">
        <v>0</v>
      </c>
      <c r="L43" s="255">
        <v>0</v>
      </c>
      <c r="M43" s="386">
        <f t="shared" si="0"/>
        <v>28</v>
      </c>
      <c r="N43" s="491">
        <f t="shared" si="1"/>
        <v>2.5454545454545454</v>
      </c>
      <c r="O43" s="496">
        <f t="shared" si="2"/>
        <v>0.10472379100123425</v>
      </c>
    </row>
    <row r="44" spans="1:15" ht="15">
      <c r="A44" s="14" t="s">
        <v>279</v>
      </c>
      <c r="B44" s="378">
        <v>6</v>
      </c>
      <c r="C44" s="378">
        <v>8</v>
      </c>
      <c r="D44" s="378">
        <v>4</v>
      </c>
      <c r="E44" s="378">
        <v>14</v>
      </c>
      <c r="F44" s="378">
        <v>21</v>
      </c>
      <c r="G44" s="252">
        <v>10</v>
      </c>
      <c r="H44" s="252">
        <v>6</v>
      </c>
      <c r="I44" s="254">
        <v>12</v>
      </c>
      <c r="J44" s="254">
        <v>6</v>
      </c>
      <c r="K44" s="254">
        <v>0</v>
      </c>
      <c r="L44" s="255">
        <v>5</v>
      </c>
      <c r="M44" s="386">
        <f t="shared" si="0"/>
        <v>92</v>
      </c>
      <c r="N44" s="491">
        <f t="shared" si="1"/>
        <v>8.363636363636363</v>
      </c>
      <c r="O44" s="496">
        <f t="shared" si="2"/>
        <v>0.34409245614691253</v>
      </c>
    </row>
    <row r="45" spans="1:15" ht="15">
      <c r="A45" s="14" t="s">
        <v>64</v>
      </c>
      <c r="B45" s="378">
        <v>1</v>
      </c>
      <c r="C45" s="378">
        <v>1</v>
      </c>
      <c r="D45" s="378">
        <v>0</v>
      </c>
      <c r="E45" s="378">
        <v>0</v>
      </c>
      <c r="F45" s="378">
        <v>0</v>
      </c>
      <c r="G45" s="252">
        <v>1</v>
      </c>
      <c r="H45" s="252">
        <v>5</v>
      </c>
      <c r="I45" s="254">
        <v>0</v>
      </c>
      <c r="J45" s="254">
        <v>0</v>
      </c>
      <c r="K45" s="254">
        <v>1</v>
      </c>
      <c r="L45" s="256">
        <v>1</v>
      </c>
      <c r="M45" s="386">
        <f t="shared" si="0"/>
        <v>10</v>
      </c>
      <c r="N45" s="491">
        <f t="shared" si="1"/>
        <v>0.9090909090909091</v>
      </c>
      <c r="O45" s="496">
        <f t="shared" si="2"/>
        <v>0.03740135392901223</v>
      </c>
    </row>
    <row r="46" spans="1:15" ht="15">
      <c r="A46" s="14" t="s">
        <v>432</v>
      </c>
      <c r="B46" s="378">
        <v>2</v>
      </c>
      <c r="C46" s="378">
        <v>1</v>
      </c>
      <c r="D46" s="378">
        <v>3</v>
      </c>
      <c r="E46" s="378">
        <v>1</v>
      </c>
      <c r="F46" s="378">
        <v>3</v>
      </c>
      <c r="G46" s="252">
        <v>4</v>
      </c>
      <c r="H46" s="252">
        <v>3</v>
      </c>
      <c r="I46" s="254">
        <v>5</v>
      </c>
      <c r="J46" s="254">
        <v>1</v>
      </c>
      <c r="K46" s="254">
        <v>0</v>
      </c>
      <c r="L46" s="255">
        <v>5</v>
      </c>
      <c r="M46" s="386">
        <f t="shared" si="0"/>
        <v>28</v>
      </c>
      <c r="N46" s="491">
        <f t="shared" si="1"/>
        <v>2.5454545454545454</v>
      </c>
      <c r="O46" s="496">
        <f t="shared" si="2"/>
        <v>0.10472379100123425</v>
      </c>
    </row>
    <row r="47" spans="1:15" ht="15">
      <c r="A47" s="14" t="s">
        <v>433</v>
      </c>
      <c r="B47" s="378">
        <v>6</v>
      </c>
      <c r="C47" s="378">
        <v>17</v>
      </c>
      <c r="D47" s="378">
        <v>12</v>
      </c>
      <c r="E47" s="378">
        <v>10</v>
      </c>
      <c r="F47" s="378">
        <v>10</v>
      </c>
      <c r="G47" s="252">
        <v>11</v>
      </c>
      <c r="H47" s="252">
        <v>5</v>
      </c>
      <c r="I47" s="254">
        <v>5</v>
      </c>
      <c r="J47" s="254">
        <v>2</v>
      </c>
      <c r="K47" s="254">
        <v>4</v>
      </c>
      <c r="L47" s="255">
        <v>3</v>
      </c>
      <c r="M47" s="386">
        <f t="shared" si="0"/>
        <v>85</v>
      </c>
      <c r="N47" s="491">
        <f t="shared" si="1"/>
        <v>7.7272727272727275</v>
      </c>
      <c r="O47" s="496">
        <f t="shared" si="2"/>
        <v>0.317911508396604</v>
      </c>
    </row>
    <row r="48" spans="1:15" ht="15">
      <c r="A48" s="14" t="s">
        <v>45</v>
      </c>
      <c r="B48" s="378">
        <v>26</v>
      </c>
      <c r="C48" s="378">
        <v>16</v>
      </c>
      <c r="D48" s="378">
        <v>12</v>
      </c>
      <c r="E48" s="378">
        <v>13</v>
      </c>
      <c r="F48" s="378">
        <v>11</v>
      </c>
      <c r="G48" s="252">
        <v>15</v>
      </c>
      <c r="H48" s="252">
        <v>17</v>
      </c>
      <c r="I48" s="254">
        <v>15</v>
      </c>
      <c r="J48" s="254">
        <v>14</v>
      </c>
      <c r="K48" s="254">
        <v>23</v>
      </c>
      <c r="L48" s="255">
        <v>12</v>
      </c>
      <c r="M48" s="386">
        <f t="shared" si="0"/>
        <v>174</v>
      </c>
      <c r="N48" s="491">
        <f t="shared" si="1"/>
        <v>15.818181818181818</v>
      </c>
      <c r="O48" s="496">
        <f t="shared" si="2"/>
        <v>0.6507835583648128</v>
      </c>
    </row>
    <row r="49" spans="1:15" ht="15">
      <c r="A49" s="14" t="s">
        <v>229</v>
      </c>
      <c r="B49" s="378">
        <v>4</v>
      </c>
      <c r="C49" s="378">
        <v>1</v>
      </c>
      <c r="D49" s="378">
        <v>2</v>
      </c>
      <c r="E49" s="378">
        <v>6</v>
      </c>
      <c r="F49" s="378">
        <v>4</v>
      </c>
      <c r="G49" s="252">
        <v>1</v>
      </c>
      <c r="H49" s="252">
        <v>3</v>
      </c>
      <c r="I49" s="254">
        <v>3</v>
      </c>
      <c r="J49" s="254">
        <v>5</v>
      </c>
      <c r="K49" s="254">
        <v>3</v>
      </c>
      <c r="L49" s="255">
        <v>6</v>
      </c>
      <c r="M49" s="386">
        <f t="shared" si="0"/>
        <v>38</v>
      </c>
      <c r="N49" s="491">
        <f t="shared" si="1"/>
        <v>3.4545454545454546</v>
      </c>
      <c r="O49" s="496">
        <f t="shared" si="2"/>
        <v>0.14212514493024647</v>
      </c>
    </row>
    <row r="50" spans="1:15" ht="15">
      <c r="A50" s="14" t="s">
        <v>63</v>
      </c>
      <c r="B50" s="378">
        <v>10</v>
      </c>
      <c r="C50" s="378">
        <v>6</v>
      </c>
      <c r="D50" s="378">
        <v>5</v>
      </c>
      <c r="E50" s="378">
        <v>5</v>
      </c>
      <c r="F50" s="378">
        <v>5</v>
      </c>
      <c r="G50" s="252">
        <v>7</v>
      </c>
      <c r="H50" s="252">
        <v>11</v>
      </c>
      <c r="I50" s="254">
        <v>3</v>
      </c>
      <c r="J50" s="254">
        <v>10</v>
      </c>
      <c r="K50" s="254">
        <v>11</v>
      </c>
      <c r="L50" s="255">
        <v>8</v>
      </c>
      <c r="M50" s="386">
        <f t="shared" si="0"/>
        <v>81</v>
      </c>
      <c r="N50" s="491">
        <f t="shared" si="1"/>
        <v>7.363636363636363</v>
      </c>
      <c r="O50" s="496">
        <f t="shared" si="2"/>
        <v>0.30295096682499906</v>
      </c>
    </row>
    <row r="51" spans="1:15" ht="15">
      <c r="A51" s="14" t="s">
        <v>30</v>
      </c>
      <c r="B51" s="378">
        <v>1</v>
      </c>
      <c r="C51" s="378">
        <v>0</v>
      </c>
      <c r="D51" s="378">
        <v>2</v>
      </c>
      <c r="E51" s="378">
        <v>0</v>
      </c>
      <c r="F51" s="378">
        <v>0</v>
      </c>
      <c r="G51" s="252">
        <v>0</v>
      </c>
      <c r="H51" s="252">
        <v>0</v>
      </c>
      <c r="I51" s="254">
        <v>1</v>
      </c>
      <c r="J51" s="254">
        <v>0</v>
      </c>
      <c r="K51" s="254">
        <v>0</v>
      </c>
      <c r="L51" s="255">
        <v>2</v>
      </c>
      <c r="M51" s="386">
        <f t="shared" si="0"/>
        <v>6</v>
      </c>
      <c r="N51" s="491">
        <f t="shared" si="1"/>
        <v>0.5454545454545454</v>
      </c>
      <c r="O51" s="496">
        <f t="shared" si="2"/>
        <v>0.022440812357407337</v>
      </c>
    </row>
    <row r="52" spans="1:15" ht="15">
      <c r="A52" s="14" t="s">
        <v>37</v>
      </c>
      <c r="B52" s="378">
        <v>0</v>
      </c>
      <c r="C52" s="378">
        <v>1</v>
      </c>
      <c r="D52" s="378">
        <v>8</v>
      </c>
      <c r="E52" s="378">
        <v>5</v>
      </c>
      <c r="F52" s="378">
        <v>3</v>
      </c>
      <c r="G52" s="252">
        <v>2</v>
      </c>
      <c r="H52" s="252">
        <v>3</v>
      </c>
      <c r="I52" s="254">
        <v>1</v>
      </c>
      <c r="J52" s="254">
        <v>2</v>
      </c>
      <c r="K52" s="254">
        <v>2</v>
      </c>
      <c r="L52" s="255">
        <v>1</v>
      </c>
      <c r="M52" s="386">
        <f t="shared" si="0"/>
        <v>28</v>
      </c>
      <c r="N52" s="491">
        <f t="shared" si="1"/>
        <v>2.5454545454545454</v>
      </c>
      <c r="O52" s="496">
        <f t="shared" si="2"/>
        <v>0.10472379100123425</v>
      </c>
    </row>
    <row r="53" spans="1:15" ht="15">
      <c r="A53" s="14" t="s">
        <v>100</v>
      </c>
      <c r="B53" s="378">
        <v>0</v>
      </c>
      <c r="C53" s="378">
        <v>0</v>
      </c>
      <c r="D53" s="378">
        <v>0</v>
      </c>
      <c r="E53" s="378">
        <v>0</v>
      </c>
      <c r="F53" s="378">
        <v>0</v>
      </c>
      <c r="G53" s="252">
        <v>0</v>
      </c>
      <c r="H53" s="252">
        <v>0</v>
      </c>
      <c r="I53" s="254">
        <v>0</v>
      </c>
      <c r="J53" s="254">
        <v>0</v>
      </c>
      <c r="K53" s="254">
        <v>0</v>
      </c>
      <c r="L53" s="255">
        <v>0</v>
      </c>
      <c r="M53" s="386">
        <f t="shared" si="0"/>
        <v>0</v>
      </c>
      <c r="N53" s="491">
        <f t="shared" si="1"/>
        <v>0</v>
      </c>
      <c r="O53" s="496">
        <f t="shared" si="2"/>
        <v>0</v>
      </c>
    </row>
    <row r="54" spans="1:15" ht="15">
      <c r="A54" s="14" t="s">
        <v>101</v>
      </c>
      <c r="B54" s="378">
        <v>1</v>
      </c>
      <c r="C54" s="378">
        <v>2</v>
      </c>
      <c r="D54" s="378">
        <v>0</v>
      </c>
      <c r="E54" s="378">
        <v>0</v>
      </c>
      <c r="F54" s="378">
        <v>1</v>
      </c>
      <c r="G54" s="252">
        <v>2</v>
      </c>
      <c r="H54" s="252">
        <v>1</v>
      </c>
      <c r="I54" s="254">
        <v>1</v>
      </c>
      <c r="J54" s="254">
        <v>0</v>
      </c>
      <c r="K54" s="254">
        <v>2</v>
      </c>
      <c r="L54" s="255">
        <v>0</v>
      </c>
      <c r="M54" s="386">
        <f t="shared" si="0"/>
        <v>10</v>
      </c>
      <c r="N54" s="491">
        <f t="shared" si="1"/>
        <v>0.9090909090909091</v>
      </c>
      <c r="O54" s="496">
        <f t="shared" si="2"/>
        <v>0.03740135392901223</v>
      </c>
    </row>
    <row r="55" spans="1:15" ht="15">
      <c r="A55" s="14" t="s">
        <v>102</v>
      </c>
      <c r="B55" s="378">
        <v>6</v>
      </c>
      <c r="C55" s="378">
        <v>4</v>
      </c>
      <c r="D55" s="378">
        <v>0</v>
      </c>
      <c r="E55" s="378">
        <v>2</v>
      </c>
      <c r="F55" s="378">
        <v>0</v>
      </c>
      <c r="G55" s="252">
        <v>0</v>
      </c>
      <c r="H55" s="252">
        <v>2</v>
      </c>
      <c r="I55" s="254">
        <v>2</v>
      </c>
      <c r="J55" s="254">
        <v>6</v>
      </c>
      <c r="K55" s="254">
        <v>1</v>
      </c>
      <c r="L55" s="256">
        <v>1</v>
      </c>
      <c r="M55" s="386">
        <f t="shared" si="0"/>
        <v>24</v>
      </c>
      <c r="N55" s="491">
        <f t="shared" si="1"/>
        <v>2.1818181818181817</v>
      </c>
      <c r="O55" s="496">
        <f t="shared" si="2"/>
        <v>0.08976324942962935</v>
      </c>
    </row>
    <row r="56" spans="1:15" ht="15">
      <c r="A56" s="14" t="s">
        <v>103</v>
      </c>
      <c r="B56" s="378">
        <v>4</v>
      </c>
      <c r="C56" s="378">
        <v>5</v>
      </c>
      <c r="D56" s="378">
        <v>3</v>
      </c>
      <c r="E56" s="378">
        <v>0</v>
      </c>
      <c r="F56" s="378">
        <v>6</v>
      </c>
      <c r="G56" s="252">
        <v>4</v>
      </c>
      <c r="H56" s="252">
        <v>4</v>
      </c>
      <c r="I56" s="254">
        <v>2</v>
      </c>
      <c r="J56" s="254">
        <v>5</v>
      </c>
      <c r="K56" s="254">
        <v>3</v>
      </c>
      <c r="L56" s="256">
        <v>2</v>
      </c>
      <c r="M56" s="386">
        <f t="shared" si="0"/>
        <v>38</v>
      </c>
      <c r="N56" s="491">
        <f t="shared" si="1"/>
        <v>3.4545454545454546</v>
      </c>
      <c r="O56" s="496">
        <f t="shared" si="2"/>
        <v>0.14212514493024647</v>
      </c>
    </row>
    <row r="57" spans="1:15" ht="15">
      <c r="A57" s="14" t="s">
        <v>60</v>
      </c>
      <c r="B57" s="378">
        <v>0</v>
      </c>
      <c r="C57" s="378">
        <v>1</v>
      </c>
      <c r="D57" s="378">
        <v>2</v>
      </c>
      <c r="E57" s="378">
        <v>0</v>
      </c>
      <c r="F57" s="378">
        <v>0</v>
      </c>
      <c r="G57" s="252">
        <v>0</v>
      </c>
      <c r="H57" s="252">
        <v>17</v>
      </c>
      <c r="I57" s="254">
        <v>2</v>
      </c>
      <c r="J57" s="254">
        <v>1</v>
      </c>
      <c r="K57" s="254">
        <v>2</v>
      </c>
      <c r="L57" s="255">
        <v>2</v>
      </c>
      <c r="M57" s="386">
        <f t="shared" si="0"/>
        <v>27</v>
      </c>
      <c r="N57" s="491">
        <f t="shared" si="1"/>
        <v>2.4545454545454546</v>
      </c>
      <c r="O57" s="496">
        <f t="shared" si="2"/>
        <v>0.10098365560833303</v>
      </c>
    </row>
    <row r="58" spans="1:15" ht="15">
      <c r="A58" s="14" t="s">
        <v>51</v>
      </c>
      <c r="B58" s="378">
        <v>21</v>
      </c>
      <c r="C58" s="378">
        <v>10</v>
      </c>
      <c r="D58" s="378">
        <v>11</v>
      </c>
      <c r="E58" s="378">
        <v>9</v>
      </c>
      <c r="F58" s="378">
        <v>18</v>
      </c>
      <c r="G58" s="252">
        <v>12</v>
      </c>
      <c r="H58" s="252">
        <v>0</v>
      </c>
      <c r="I58" s="254">
        <v>17</v>
      </c>
      <c r="J58" s="254">
        <v>14</v>
      </c>
      <c r="K58" s="254">
        <v>18</v>
      </c>
      <c r="L58" s="255">
        <v>12</v>
      </c>
      <c r="M58" s="386">
        <f t="shared" si="0"/>
        <v>142</v>
      </c>
      <c r="N58" s="491">
        <f t="shared" si="1"/>
        <v>12.909090909090908</v>
      </c>
      <c r="O58" s="496">
        <f t="shared" si="2"/>
        <v>0.5310992257919737</v>
      </c>
    </row>
    <row r="59" spans="1:15" ht="15">
      <c r="A59" s="14" t="s">
        <v>422</v>
      </c>
      <c r="B59" s="378">
        <v>0</v>
      </c>
      <c r="C59" s="378">
        <v>0</v>
      </c>
      <c r="D59" s="378">
        <v>0</v>
      </c>
      <c r="E59" s="378">
        <v>0</v>
      </c>
      <c r="F59" s="378">
        <v>0</v>
      </c>
      <c r="G59" s="252">
        <v>0</v>
      </c>
      <c r="H59" s="252">
        <v>0</v>
      </c>
      <c r="I59" s="254">
        <v>0</v>
      </c>
      <c r="J59" s="254">
        <v>0</v>
      </c>
      <c r="K59" s="254">
        <v>0</v>
      </c>
      <c r="L59" s="255">
        <v>0</v>
      </c>
      <c r="M59" s="386">
        <f t="shared" si="0"/>
        <v>0</v>
      </c>
      <c r="N59" s="491">
        <f t="shared" si="1"/>
        <v>0</v>
      </c>
      <c r="O59" s="496">
        <f t="shared" si="2"/>
        <v>0</v>
      </c>
    </row>
    <row r="60" spans="1:15" ht="15">
      <c r="A60" s="14" t="s">
        <v>412</v>
      </c>
      <c r="B60" s="378">
        <v>2</v>
      </c>
      <c r="C60" s="378">
        <v>2</v>
      </c>
      <c r="D60" s="378">
        <v>0</v>
      </c>
      <c r="E60" s="378">
        <v>0</v>
      </c>
      <c r="F60" s="378">
        <v>0</v>
      </c>
      <c r="G60" s="252">
        <v>0</v>
      </c>
      <c r="H60" s="252">
        <v>1</v>
      </c>
      <c r="I60" s="254">
        <v>1</v>
      </c>
      <c r="J60" s="254">
        <v>0</v>
      </c>
      <c r="K60" s="254">
        <v>0</v>
      </c>
      <c r="L60" s="255">
        <v>0</v>
      </c>
      <c r="M60" s="386">
        <f t="shared" si="0"/>
        <v>6</v>
      </c>
      <c r="N60" s="491">
        <f t="shared" si="1"/>
        <v>0.5454545454545454</v>
      </c>
      <c r="O60" s="496">
        <f t="shared" si="2"/>
        <v>0.022440812357407337</v>
      </c>
    </row>
    <row r="61" spans="1:15" ht="15">
      <c r="A61" s="14" t="s">
        <v>104</v>
      </c>
      <c r="B61" s="378">
        <v>1</v>
      </c>
      <c r="C61" s="378">
        <v>1</v>
      </c>
      <c r="D61" s="378">
        <v>0</v>
      </c>
      <c r="E61" s="378">
        <v>0</v>
      </c>
      <c r="F61" s="378">
        <v>0</v>
      </c>
      <c r="G61" s="252">
        <v>2</v>
      </c>
      <c r="H61" s="252">
        <v>4</v>
      </c>
      <c r="I61" s="254">
        <v>1</v>
      </c>
      <c r="J61" s="254">
        <v>6</v>
      </c>
      <c r="K61" s="254">
        <v>2</v>
      </c>
      <c r="L61" s="255">
        <v>0</v>
      </c>
      <c r="M61" s="386">
        <f t="shared" si="0"/>
        <v>17</v>
      </c>
      <c r="N61" s="491">
        <f t="shared" si="1"/>
        <v>1.5454545454545454</v>
      </c>
      <c r="O61" s="496">
        <f t="shared" si="2"/>
        <v>0.06358230167932079</v>
      </c>
    </row>
    <row r="62" spans="1:15" ht="15">
      <c r="A62" s="14" t="s">
        <v>72</v>
      </c>
      <c r="B62" s="378">
        <v>0</v>
      </c>
      <c r="C62" s="378">
        <v>2</v>
      </c>
      <c r="D62" s="378">
        <v>2</v>
      </c>
      <c r="E62" s="378">
        <v>0</v>
      </c>
      <c r="F62" s="378">
        <v>0</v>
      </c>
      <c r="G62" s="252">
        <v>2</v>
      </c>
      <c r="H62" s="252">
        <v>4</v>
      </c>
      <c r="I62" s="254">
        <v>1</v>
      </c>
      <c r="J62" s="254">
        <v>4</v>
      </c>
      <c r="K62" s="254">
        <v>3</v>
      </c>
      <c r="L62" s="255">
        <v>6</v>
      </c>
      <c r="M62" s="386">
        <f t="shared" si="0"/>
        <v>24</v>
      </c>
      <c r="N62" s="491">
        <f t="shared" si="1"/>
        <v>2.1818181818181817</v>
      </c>
      <c r="O62" s="496">
        <f t="shared" si="2"/>
        <v>0.08976324942962935</v>
      </c>
    </row>
    <row r="63" spans="1:15" ht="15">
      <c r="A63" s="14" t="s">
        <v>36</v>
      </c>
      <c r="B63" s="378">
        <v>7</v>
      </c>
      <c r="C63" s="378">
        <v>3</v>
      </c>
      <c r="D63" s="378">
        <v>12</v>
      </c>
      <c r="E63" s="378">
        <v>12</v>
      </c>
      <c r="F63" s="378">
        <v>9</v>
      </c>
      <c r="G63" s="252">
        <v>8</v>
      </c>
      <c r="H63" s="252">
        <v>11</v>
      </c>
      <c r="I63" s="254">
        <v>15</v>
      </c>
      <c r="J63" s="254">
        <v>7</v>
      </c>
      <c r="K63" s="254">
        <v>11</v>
      </c>
      <c r="L63" s="255">
        <v>14</v>
      </c>
      <c r="M63" s="386">
        <f t="shared" si="0"/>
        <v>109</v>
      </c>
      <c r="N63" s="491">
        <f t="shared" si="1"/>
        <v>9.909090909090908</v>
      </c>
      <c r="O63" s="496">
        <f t="shared" si="2"/>
        <v>0.40767475782623336</v>
      </c>
    </row>
    <row r="64" spans="1:15" ht="15">
      <c r="A64" s="14" t="s">
        <v>434</v>
      </c>
      <c r="B64" s="378">
        <v>0</v>
      </c>
      <c r="C64" s="378">
        <v>3</v>
      </c>
      <c r="D64" s="378">
        <v>3</v>
      </c>
      <c r="E64" s="378">
        <v>2</v>
      </c>
      <c r="F64" s="378">
        <v>1</v>
      </c>
      <c r="G64" s="252">
        <v>1</v>
      </c>
      <c r="H64" s="252">
        <v>0</v>
      </c>
      <c r="I64" s="254">
        <v>3</v>
      </c>
      <c r="J64" s="254">
        <v>2</v>
      </c>
      <c r="K64" s="254">
        <v>0</v>
      </c>
      <c r="L64" s="255">
        <v>0</v>
      </c>
      <c r="M64" s="386">
        <f t="shared" si="0"/>
        <v>15</v>
      </c>
      <c r="N64" s="491">
        <f t="shared" si="1"/>
        <v>1.3636363636363635</v>
      </c>
      <c r="O64" s="496">
        <f t="shared" si="2"/>
        <v>0.05610203089351835</v>
      </c>
    </row>
    <row r="65" spans="1:15" ht="15">
      <c r="A65" s="14" t="s">
        <v>38</v>
      </c>
      <c r="B65" s="378">
        <v>4</v>
      </c>
      <c r="C65" s="378">
        <v>7</v>
      </c>
      <c r="D65" s="378">
        <v>4</v>
      </c>
      <c r="E65" s="378">
        <v>1</v>
      </c>
      <c r="F65" s="378">
        <v>1</v>
      </c>
      <c r="G65" s="252">
        <v>1</v>
      </c>
      <c r="H65" s="252">
        <v>4</v>
      </c>
      <c r="I65" s="254">
        <v>2</v>
      </c>
      <c r="J65" s="254">
        <v>6</v>
      </c>
      <c r="K65" s="254">
        <v>3</v>
      </c>
      <c r="L65" s="255">
        <v>3</v>
      </c>
      <c r="M65" s="386">
        <f t="shared" si="0"/>
        <v>36</v>
      </c>
      <c r="N65" s="491">
        <f t="shared" si="1"/>
        <v>3.272727272727273</v>
      </c>
      <c r="O65" s="496">
        <f t="shared" si="2"/>
        <v>0.134644874144444</v>
      </c>
    </row>
    <row r="66" spans="1:15" ht="15">
      <c r="A66" s="14" t="s">
        <v>106</v>
      </c>
      <c r="B66" s="378">
        <v>7</v>
      </c>
      <c r="C66" s="378">
        <v>0</v>
      </c>
      <c r="D66" s="378">
        <v>6</v>
      </c>
      <c r="E66" s="378">
        <v>2</v>
      </c>
      <c r="F66" s="378">
        <v>2</v>
      </c>
      <c r="G66" s="252">
        <v>1</v>
      </c>
      <c r="H66" s="252">
        <v>2</v>
      </c>
      <c r="I66" s="254">
        <v>3</v>
      </c>
      <c r="J66" s="254">
        <v>1</v>
      </c>
      <c r="K66" s="254">
        <v>2</v>
      </c>
      <c r="L66" s="255">
        <v>2</v>
      </c>
      <c r="M66" s="386">
        <f t="shared" si="0"/>
        <v>28</v>
      </c>
      <c r="N66" s="491">
        <f t="shared" si="1"/>
        <v>2.5454545454545454</v>
      </c>
      <c r="O66" s="496">
        <f t="shared" si="2"/>
        <v>0.10472379100123425</v>
      </c>
    </row>
    <row r="67" spans="1:15" ht="15">
      <c r="A67" s="14" t="s">
        <v>78</v>
      </c>
      <c r="B67" s="378">
        <v>6</v>
      </c>
      <c r="C67" s="378">
        <v>9</v>
      </c>
      <c r="D67" s="378">
        <v>9</v>
      </c>
      <c r="E67" s="378">
        <v>4</v>
      </c>
      <c r="F67" s="378">
        <v>2</v>
      </c>
      <c r="G67" s="252">
        <v>3</v>
      </c>
      <c r="H67" s="252">
        <v>5</v>
      </c>
      <c r="I67" s="254">
        <v>7</v>
      </c>
      <c r="J67" s="254">
        <v>35</v>
      </c>
      <c r="K67" s="254">
        <v>33</v>
      </c>
      <c r="L67" s="255">
        <v>25</v>
      </c>
      <c r="M67" s="386">
        <f t="shared" si="0"/>
        <v>138</v>
      </c>
      <c r="N67" s="491">
        <f t="shared" si="1"/>
        <v>12.545454545454545</v>
      </c>
      <c r="O67" s="496">
        <f t="shared" si="2"/>
        <v>0.5161386842203688</v>
      </c>
    </row>
    <row r="68" spans="1:15" ht="15">
      <c r="A68" s="14" t="s">
        <v>65</v>
      </c>
      <c r="B68" s="378">
        <v>4</v>
      </c>
      <c r="C68" s="378">
        <v>2</v>
      </c>
      <c r="D68" s="378">
        <v>2</v>
      </c>
      <c r="E68" s="378">
        <v>3</v>
      </c>
      <c r="F68" s="378">
        <v>4</v>
      </c>
      <c r="G68" s="252">
        <v>17</v>
      </c>
      <c r="H68" s="252">
        <v>15</v>
      </c>
      <c r="I68" s="254">
        <v>9</v>
      </c>
      <c r="J68" s="254">
        <v>10</v>
      </c>
      <c r="K68" s="254">
        <v>9</v>
      </c>
      <c r="L68" s="255">
        <v>7</v>
      </c>
      <c r="M68" s="386">
        <f t="shared" si="0"/>
        <v>82</v>
      </c>
      <c r="N68" s="491">
        <f t="shared" si="1"/>
        <v>7.454545454545454</v>
      </c>
      <c r="O68" s="496">
        <f t="shared" si="2"/>
        <v>0.3066911022179003</v>
      </c>
    </row>
    <row r="69" spans="1:15" ht="15">
      <c r="A69" s="14" t="s">
        <v>435</v>
      </c>
      <c r="B69" s="378">
        <v>0</v>
      </c>
      <c r="C69" s="378">
        <v>0</v>
      </c>
      <c r="D69" s="378">
        <v>0</v>
      </c>
      <c r="E69" s="378">
        <v>0</v>
      </c>
      <c r="F69" s="378">
        <v>0</v>
      </c>
      <c r="G69" s="252">
        <v>0</v>
      </c>
      <c r="H69" s="252">
        <v>0</v>
      </c>
      <c r="I69" s="254">
        <v>1</v>
      </c>
      <c r="J69" s="254">
        <v>0</v>
      </c>
      <c r="K69" s="254">
        <v>0</v>
      </c>
      <c r="L69" s="255">
        <v>0</v>
      </c>
      <c r="M69" s="386">
        <f t="shared" si="0"/>
        <v>1</v>
      </c>
      <c r="N69" s="491">
        <f t="shared" si="1"/>
        <v>0.09090909090909091</v>
      </c>
      <c r="O69" s="496">
        <f t="shared" si="2"/>
        <v>0.0037401353929012227</v>
      </c>
    </row>
    <row r="70" spans="1:15" ht="15">
      <c r="A70" s="14" t="s">
        <v>487</v>
      </c>
      <c r="B70" s="378">
        <v>2</v>
      </c>
      <c r="C70" s="378">
        <v>1</v>
      </c>
      <c r="D70" s="378">
        <v>8</v>
      </c>
      <c r="E70" s="378">
        <v>2</v>
      </c>
      <c r="F70" s="378">
        <v>2</v>
      </c>
      <c r="G70" s="252">
        <v>0</v>
      </c>
      <c r="H70" s="252">
        <v>0</v>
      </c>
      <c r="I70" s="254">
        <v>0</v>
      </c>
      <c r="J70" s="254">
        <v>0</v>
      </c>
      <c r="K70" s="254">
        <v>0</v>
      </c>
      <c r="L70" s="255">
        <v>0</v>
      </c>
      <c r="M70" s="386">
        <f aca="true" t="shared" si="3" ref="M70:M133">SUM(B70:L70)</f>
        <v>15</v>
      </c>
      <c r="N70" s="491">
        <f aca="true" t="shared" si="4" ref="N70:N133">AVERAGE(B70:L70)</f>
        <v>1.3636363636363635</v>
      </c>
      <c r="O70" s="496">
        <f t="shared" si="2"/>
        <v>0.05610203089351835</v>
      </c>
    </row>
    <row r="71" spans="1:15" ht="15">
      <c r="A71" s="14" t="s">
        <v>436</v>
      </c>
      <c r="B71" s="378">
        <v>2</v>
      </c>
      <c r="C71" s="378">
        <v>3</v>
      </c>
      <c r="D71" s="378">
        <v>1</v>
      </c>
      <c r="E71" s="378">
        <v>0</v>
      </c>
      <c r="F71" s="378">
        <v>0</v>
      </c>
      <c r="G71" s="252">
        <v>0</v>
      </c>
      <c r="H71" s="252">
        <v>3</v>
      </c>
      <c r="I71" s="254">
        <v>1</v>
      </c>
      <c r="J71" s="254">
        <v>1</v>
      </c>
      <c r="K71" s="254">
        <v>1</v>
      </c>
      <c r="L71" s="255">
        <v>1</v>
      </c>
      <c r="M71" s="386">
        <f t="shared" si="3"/>
        <v>13</v>
      </c>
      <c r="N71" s="491">
        <f t="shared" si="4"/>
        <v>1.1818181818181819</v>
      </c>
      <c r="O71" s="496">
        <f aca="true" t="shared" si="5" ref="O71:O134">(M71/$M$190)*100</f>
        <v>0.0486217601077159</v>
      </c>
    </row>
    <row r="72" spans="1:15" ht="15">
      <c r="A72" s="14" t="s">
        <v>181</v>
      </c>
      <c r="B72" s="378">
        <v>0</v>
      </c>
      <c r="C72" s="378">
        <v>0</v>
      </c>
      <c r="D72" s="378">
        <v>0</v>
      </c>
      <c r="E72" s="378">
        <v>1</v>
      </c>
      <c r="F72" s="378">
        <v>0</v>
      </c>
      <c r="G72" s="252">
        <v>0</v>
      </c>
      <c r="H72" s="252">
        <v>0</v>
      </c>
      <c r="I72" s="254">
        <v>0</v>
      </c>
      <c r="J72" s="254">
        <v>1</v>
      </c>
      <c r="K72" s="254">
        <v>1</v>
      </c>
      <c r="L72" s="255">
        <v>2</v>
      </c>
      <c r="M72" s="386">
        <f t="shared" si="3"/>
        <v>5</v>
      </c>
      <c r="N72" s="491">
        <f t="shared" si="4"/>
        <v>0.45454545454545453</v>
      </c>
      <c r="O72" s="496">
        <f t="shared" si="5"/>
        <v>0.018700676964506113</v>
      </c>
    </row>
    <row r="73" spans="1:15" ht="15">
      <c r="A73" s="14" t="s">
        <v>437</v>
      </c>
      <c r="B73" s="378">
        <v>0</v>
      </c>
      <c r="C73" s="378">
        <v>2</v>
      </c>
      <c r="D73" s="378">
        <v>6</v>
      </c>
      <c r="E73" s="378">
        <v>3</v>
      </c>
      <c r="F73" s="378">
        <v>0</v>
      </c>
      <c r="G73" s="252">
        <v>2</v>
      </c>
      <c r="H73" s="252">
        <v>1</v>
      </c>
      <c r="I73" s="254">
        <v>9</v>
      </c>
      <c r="J73" s="254">
        <v>0</v>
      </c>
      <c r="K73" s="254">
        <v>2</v>
      </c>
      <c r="L73" s="255">
        <v>0</v>
      </c>
      <c r="M73" s="386">
        <f t="shared" si="3"/>
        <v>25</v>
      </c>
      <c r="N73" s="491">
        <f t="shared" si="4"/>
        <v>2.272727272727273</v>
      </c>
      <c r="O73" s="496">
        <f t="shared" si="5"/>
        <v>0.09350338482253058</v>
      </c>
    </row>
    <row r="74" spans="1:15" s="290" customFormat="1" ht="15">
      <c r="A74" s="14" t="s">
        <v>250</v>
      </c>
      <c r="B74" s="378">
        <v>0</v>
      </c>
      <c r="C74" s="378">
        <v>0</v>
      </c>
      <c r="D74" s="378">
        <v>0</v>
      </c>
      <c r="E74" s="378">
        <v>0</v>
      </c>
      <c r="F74" s="378">
        <v>0</v>
      </c>
      <c r="G74" s="252">
        <v>0</v>
      </c>
      <c r="H74" s="252">
        <v>0</v>
      </c>
      <c r="I74" s="254">
        <v>0</v>
      </c>
      <c r="J74" s="254">
        <v>0</v>
      </c>
      <c r="K74" s="254">
        <v>0</v>
      </c>
      <c r="L74" s="255">
        <v>0</v>
      </c>
      <c r="M74" s="386">
        <f t="shared" si="3"/>
        <v>0</v>
      </c>
      <c r="N74" s="491">
        <f t="shared" si="4"/>
        <v>0</v>
      </c>
      <c r="O74" s="496">
        <f t="shared" si="5"/>
        <v>0</v>
      </c>
    </row>
    <row r="75" spans="1:15" ht="15">
      <c r="A75" s="14" t="s">
        <v>11</v>
      </c>
      <c r="B75" s="378">
        <v>86</v>
      </c>
      <c r="C75" s="378">
        <v>59</v>
      </c>
      <c r="D75" s="378">
        <v>61</v>
      </c>
      <c r="E75" s="378">
        <v>92</v>
      </c>
      <c r="F75" s="378">
        <v>89</v>
      </c>
      <c r="G75" s="252">
        <v>65</v>
      </c>
      <c r="H75" s="252">
        <v>114</v>
      </c>
      <c r="I75" s="254">
        <v>117</v>
      </c>
      <c r="J75" s="254">
        <v>128</v>
      </c>
      <c r="K75" s="254">
        <v>129</v>
      </c>
      <c r="L75" s="255">
        <v>143</v>
      </c>
      <c r="M75" s="386">
        <f t="shared" si="3"/>
        <v>1083</v>
      </c>
      <c r="N75" s="491">
        <f t="shared" si="4"/>
        <v>98.45454545454545</v>
      </c>
      <c r="O75" s="496">
        <f t="shared" si="5"/>
        <v>4.050566630512025</v>
      </c>
    </row>
    <row r="76" spans="1:15" ht="15">
      <c r="A76" s="14" t="s">
        <v>438</v>
      </c>
      <c r="B76" s="378">
        <v>2</v>
      </c>
      <c r="C76" s="378">
        <v>0</v>
      </c>
      <c r="D76" s="378">
        <v>2</v>
      </c>
      <c r="E76" s="378">
        <v>2</v>
      </c>
      <c r="F76" s="378">
        <v>4</v>
      </c>
      <c r="G76" s="252">
        <v>2</v>
      </c>
      <c r="H76" s="252">
        <v>3</v>
      </c>
      <c r="I76" s="254">
        <v>2</v>
      </c>
      <c r="J76" s="254">
        <v>3</v>
      </c>
      <c r="K76" s="254">
        <v>0</v>
      </c>
      <c r="L76" s="255">
        <v>4</v>
      </c>
      <c r="M76" s="386">
        <f t="shared" si="3"/>
        <v>24</v>
      </c>
      <c r="N76" s="491">
        <f t="shared" si="4"/>
        <v>2.1818181818181817</v>
      </c>
      <c r="O76" s="496">
        <f t="shared" si="5"/>
        <v>0.08976324942962935</v>
      </c>
    </row>
    <row r="77" spans="1:15" ht="15">
      <c r="A77" s="14" t="s">
        <v>439</v>
      </c>
      <c r="B77" s="378">
        <v>1</v>
      </c>
      <c r="C77" s="378">
        <v>1</v>
      </c>
      <c r="D77" s="378">
        <v>3</v>
      </c>
      <c r="E77" s="378">
        <v>0</v>
      </c>
      <c r="F77" s="378">
        <v>2</v>
      </c>
      <c r="G77" s="252">
        <v>2</v>
      </c>
      <c r="H77" s="252">
        <v>2</v>
      </c>
      <c r="I77" s="254">
        <v>0</v>
      </c>
      <c r="J77" s="254">
        <v>1</v>
      </c>
      <c r="K77" s="254">
        <v>0</v>
      </c>
      <c r="L77" s="255">
        <v>2</v>
      </c>
      <c r="M77" s="386">
        <f t="shared" si="3"/>
        <v>14</v>
      </c>
      <c r="N77" s="491">
        <f t="shared" si="4"/>
        <v>1.2727272727272727</v>
      </c>
      <c r="O77" s="496">
        <f t="shared" si="5"/>
        <v>0.05236189550061712</v>
      </c>
    </row>
    <row r="78" spans="1:15" ht="15">
      <c r="A78" s="14" t="s">
        <v>20</v>
      </c>
      <c r="B78" s="378">
        <v>44</v>
      </c>
      <c r="C78" s="378">
        <v>51</v>
      </c>
      <c r="D78" s="378">
        <v>43</v>
      </c>
      <c r="E78" s="378">
        <v>35</v>
      </c>
      <c r="F78" s="378">
        <v>34</v>
      </c>
      <c r="G78" s="252">
        <v>33</v>
      </c>
      <c r="H78" s="252">
        <v>55</v>
      </c>
      <c r="I78" s="254">
        <v>34</v>
      </c>
      <c r="J78" s="254">
        <v>28</v>
      </c>
      <c r="K78" s="254">
        <v>28</v>
      </c>
      <c r="L78" s="255">
        <v>20</v>
      </c>
      <c r="M78" s="386">
        <f t="shared" si="3"/>
        <v>405</v>
      </c>
      <c r="N78" s="491">
        <f t="shared" si="4"/>
        <v>36.81818181818182</v>
      </c>
      <c r="O78" s="496">
        <f t="shared" si="5"/>
        <v>1.5147548341249955</v>
      </c>
    </row>
    <row r="79" spans="1:15" ht="15">
      <c r="A79" s="14" t="s">
        <v>108</v>
      </c>
      <c r="B79" s="378">
        <v>6</v>
      </c>
      <c r="C79" s="378">
        <v>9</v>
      </c>
      <c r="D79" s="378">
        <v>6</v>
      </c>
      <c r="E79" s="378">
        <v>0</v>
      </c>
      <c r="F79" s="378">
        <v>0</v>
      </c>
      <c r="G79" s="252">
        <v>1</v>
      </c>
      <c r="H79" s="252">
        <v>4</v>
      </c>
      <c r="I79" s="254">
        <v>4</v>
      </c>
      <c r="J79" s="254">
        <v>3</v>
      </c>
      <c r="K79" s="254">
        <v>4</v>
      </c>
      <c r="L79" s="255">
        <v>2</v>
      </c>
      <c r="M79" s="386">
        <f t="shared" si="3"/>
        <v>39</v>
      </c>
      <c r="N79" s="491">
        <f t="shared" si="4"/>
        <v>3.5454545454545454</v>
      </c>
      <c r="O79" s="496">
        <f t="shared" si="5"/>
        <v>0.1458652803231477</v>
      </c>
    </row>
    <row r="80" spans="1:15" ht="15">
      <c r="A80" s="14" t="s">
        <v>40</v>
      </c>
      <c r="B80" s="378">
        <v>13</v>
      </c>
      <c r="C80" s="378">
        <v>10</v>
      </c>
      <c r="D80" s="378">
        <v>13</v>
      </c>
      <c r="E80" s="378">
        <v>8</v>
      </c>
      <c r="F80" s="378">
        <v>6</v>
      </c>
      <c r="G80" s="252">
        <v>7</v>
      </c>
      <c r="H80" s="252">
        <v>8</v>
      </c>
      <c r="I80" s="254">
        <v>8</v>
      </c>
      <c r="J80" s="254">
        <v>10</v>
      </c>
      <c r="K80" s="254">
        <v>8</v>
      </c>
      <c r="L80" s="255">
        <v>14</v>
      </c>
      <c r="M80" s="386">
        <f t="shared" si="3"/>
        <v>105</v>
      </c>
      <c r="N80" s="491">
        <f t="shared" si="4"/>
        <v>9.545454545454545</v>
      </c>
      <c r="O80" s="496">
        <f t="shared" si="5"/>
        <v>0.39271421625462843</v>
      </c>
    </row>
    <row r="81" spans="1:15" ht="15">
      <c r="A81" s="14" t="s">
        <v>6</v>
      </c>
      <c r="B81" s="378">
        <v>76</v>
      </c>
      <c r="C81" s="378">
        <v>88</v>
      </c>
      <c r="D81" s="378">
        <v>58</v>
      </c>
      <c r="E81" s="378">
        <v>55</v>
      </c>
      <c r="F81" s="378">
        <v>49</v>
      </c>
      <c r="G81" s="252">
        <v>67</v>
      </c>
      <c r="H81" s="252">
        <v>54</v>
      </c>
      <c r="I81" s="254">
        <v>62</v>
      </c>
      <c r="J81" s="254">
        <v>50</v>
      </c>
      <c r="K81" s="254">
        <v>53</v>
      </c>
      <c r="L81" s="255">
        <v>66</v>
      </c>
      <c r="M81" s="386">
        <f t="shared" si="3"/>
        <v>678</v>
      </c>
      <c r="N81" s="491">
        <f t="shared" si="4"/>
        <v>61.63636363636363</v>
      </c>
      <c r="O81" s="496">
        <f t="shared" si="5"/>
        <v>2.535811796387029</v>
      </c>
    </row>
    <row r="82" spans="1:15" ht="15">
      <c r="A82" s="14" t="s">
        <v>440</v>
      </c>
      <c r="B82" s="378">
        <v>9</v>
      </c>
      <c r="C82" s="378">
        <v>11</v>
      </c>
      <c r="D82" s="378">
        <v>20</v>
      </c>
      <c r="E82" s="378">
        <v>16</v>
      </c>
      <c r="F82" s="378">
        <v>11</v>
      </c>
      <c r="G82" s="252">
        <v>13</v>
      </c>
      <c r="H82" s="252">
        <v>6</v>
      </c>
      <c r="I82" s="254">
        <v>8</v>
      </c>
      <c r="J82" s="254">
        <v>11</v>
      </c>
      <c r="K82" s="254">
        <v>15</v>
      </c>
      <c r="L82" s="255">
        <v>17</v>
      </c>
      <c r="M82" s="386">
        <f t="shared" si="3"/>
        <v>137</v>
      </c>
      <c r="N82" s="491">
        <f t="shared" si="4"/>
        <v>12.454545454545455</v>
      </c>
      <c r="O82" s="496">
        <f t="shared" si="5"/>
        <v>0.5123985488274675</v>
      </c>
    </row>
    <row r="83" spans="1:15" ht="15">
      <c r="A83" s="14" t="s">
        <v>441</v>
      </c>
      <c r="B83" s="378">
        <v>2</v>
      </c>
      <c r="C83" s="378">
        <v>3</v>
      </c>
      <c r="D83" s="378">
        <v>2</v>
      </c>
      <c r="E83" s="378">
        <v>7</v>
      </c>
      <c r="F83" s="378">
        <v>5</v>
      </c>
      <c r="G83" s="252">
        <v>0</v>
      </c>
      <c r="H83" s="252">
        <v>3</v>
      </c>
      <c r="I83" s="254">
        <v>3</v>
      </c>
      <c r="J83" s="254">
        <v>1</v>
      </c>
      <c r="K83" s="254">
        <v>2</v>
      </c>
      <c r="L83" s="255">
        <v>3</v>
      </c>
      <c r="M83" s="386">
        <f t="shared" si="3"/>
        <v>31</v>
      </c>
      <c r="N83" s="491">
        <f t="shared" si="4"/>
        <v>2.8181818181818183</v>
      </c>
      <c r="O83" s="496">
        <f t="shared" si="5"/>
        <v>0.11594419717993792</v>
      </c>
    </row>
    <row r="84" spans="1:15" ht="15">
      <c r="A84" s="14" t="s">
        <v>112</v>
      </c>
      <c r="B84" s="378">
        <v>1</v>
      </c>
      <c r="C84" s="378">
        <v>1</v>
      </c>
      <c r="D84" s="378">
        <v>2</v>
      </c>
      <c r="E84" s="378">
        <v>3</v>
      </c>
      <c r="F84" s="378">
        <v>1</v>
      </c>
      <c r="G84" s="252">
        <v>3</v>
      </c>
      <c r="H84" s="252">
        <v>3</v>
      </c>
      <c r="I84" s="254">
        <v>4</v>
      </c>
      <c r="J84" s="254">
        <v>4</v>
      </c>
      <c r="K84" s="254">
        <v>1</v>
      </c>
      <c r="L84" s="255">
        <v>0</v>
      </c>
      <c r="M84" s="386">
        <f t="shared" si="3"/>
        <v>23</v>
      </c>
      <c r="N84" s="491">
        <f t="shared" si="4"/>
        <v>2.090909090909091</v>
      </c>
      <c r="O84" s="496">
        <f t="shared" si="5"/>
        <v>0.08602311403672813</v>
      </c>
    </row>
    <row r="85" spans="1:15" ht="15">
      <c r="A85" s="14" t="s">
        <v>442</v>
      </c>
      <c r="B85" s="378">
        <v>1</v>
      </c>
      <c r="C85" s="378">
        <v>8</v>
      </c>
      <c r="D85" s="378">
        <v>5</v>
      </c>
      <c r="E85" s="378">
        <v>7</v>
      </c>
      <c r="F85" s="378">
        <v>1</v>
      </c>
      <c r="G85" s="252">
        <v>3</v>
      </c>
      <c r="H85" s="252">
        <v>7</v>
      </c>
      <c r="I85" s="254">
        <v>7</v>
      </c>
      <c r="J85" s="254">
        <v>6</v>
      </c>
      <c r="K85" s="254">
        <v>1</v>
      </c>
      <c r="L85" s="255">
        <v>6</v>
      </c>
      <c r="M85" s="386">
        <f t="shared" si="3"/>
        <v>52</v>
      </c>
      <c r="N85" s="491">
        <f t="shared" si="4"/>
        <v>4.7272727272727275</v>
      </c>
      <c r="O85" s="496">
        <f t="shared" si="5"/>
        <v>0.1944870404308636</v>
      </c>
    </row>
    <row r="86" spans="1:15" ht="15">
      <c r="A86" s="14" t="s">
        <v>286</v>
      </c>
      <c r="B86" s="378">
        <v>0</v>
      </c>
      <c r="C86" s="378">
        <v>0</v>
      </c>
      <c r="D86" s="378">
        <v>1</v>
      </c>
      <c r="E86" s="378">
        <v>0</v>
      </c>
      <c r="F86" s="378">
        <v>1</v>
      </c>
      <c r="G86" s="252">
        <v>3</v>
      </c>
      <c r="H86" s="252">
        <v>1</v>
      </c>
      <c r="I86" s="254">
        <v>0</v>
      </c>
      <c r="J86" s="254">
        <v>0</v>
      </c>
      <c r="K86" s="254">
        <v>3</v>
      </c>
      <c r="L86" s="255">
        <v>0</v>
      </c>
      <c r="M86" s="386">
        <f t="shared" si="3"/>
        <v>9</v>
      </c>
      <c r="N86" s="491">
        <f t="shared" si="4"/>
        <v>0.8181818181818182</v>
      </c>
      <c r="O86" s="496">
        <f t="shared" si="5"/>
        <v>0.033661218536111</v>
      </c>
    </row>
    <row r="87" spans="1:15" ht="15">
      <c r="A87" s="14" t="s">
        <v>285</v>
      </c>
      <c r="B87" s="378">
        <v>0</v>
      </c>
      <c r="C87" s="378">
        <v>0</v>
      </c>
      <c r="D87" s="378">
        <v>0</v>
      </c>
      <c r="E87" s="378">
        <v>3</v>
      </c>
      <c r="F87" s="378">
        <v>1</v>
      </c>
      <c r="G87" s="252">
        <v>1</v>
      </c>
      <c r="H87" s="252">
        <v>3</v>
      </c>
      <c r="I87" s="254">
        <v>1</v>
      </c>
      <c r="J87" s="254">
        <v>1</v>
      </c>
      <c r="K87" s="254">
        <v>2</v>
      </c>
      <c r="L87" s="255">
        <v>1</v>
      </c>
      <c r="M87" s="386">
        <f t="shared" si="3"/>
        <v>13</v>
      </c>
      <c r="N87" s="491">
        <f t="shared" si="4"/>
        <v>1.1818181818181819</v>
      </c>
      <c r="O87" s="496">
        <f t="shared" si="5"/>
        <v>0.0486217601077159</v>
      </c>
    </row>
    <row r="88" spans="1:15" ht="15">
      <c r="A88" s="14" t="s">
        <v>443</v>
      </c>
      <c r="B88" s="378">
        <v>4</v>
      </c>
      <c r="C88" s="378">
        <v>4</v>
      </c>
      <c r="D88" s="378">
        <v>7</v>
      </c>
      <c r="E88" s="378">
        <v>1</v>
      </c>
      <c r="F88" s="378">
        <v>4</v>
      </c>
      <c r="G88" s="252">
        <v>2</v>
      </c>
      <c r="H88" s="252">
        <v>2</v>
      </c>
      <c r="I88" s="254">
        <v>6</v>
      </c>
      <c r="J88" s="254">
        <v>3</v>
      </c>
      <c r="K88" s="254">
        <v>3</v>
      </c>
      <c r="L88" s="255">
        <v>1</v>
      </c>
      <c r="M88" s="386">
        <f t="shared" si="3"/>
        <v>37</v>
      </c>
      <c r="N88" s="491">
        <f t="shared" si="4"/>
        <v>3.3636363636363638</v>
      </c>
      <c r="O88" s="496">
        <f t="shared" si="5"/>
        <v>0.13838500953734525</v>
      </c>
    </row>
    <row r="89" spans="1:15" ht="15">
      <c r="A89" s="14" t="s">
        <v>230</v>
      </c>
      <c r="B89" s="378">
        <v>0</v>
      </c>
      <c r="C89" s="378">
        <v>0</v>
      </c>
      <c r="D89" s="378">
        <v>0</v>
      </c>
      <c r="E89" s="378">
        <v>0</v>
      </c>
      <c r="F89" s="378">
        <v>0</v>
      </c>
      <c r="G89" s="252">
        <v>0</v>
      </c>
      <c r="H89" s="252">
        <v>0</v>
      </c>
      <c r="I89" s="254">
        <v>0</v>
      </c>
      <c r="J89" s="254">
        <v>1</v>
      </c>
      <c r="K89" s="254">
        <v>0</v>
      </c>
      <c r="L89" s="255">
        <v>0</v>
      </c>
      <c r="M89" s="386">
        <f t="shared" si="3"/>
        <v>1</v>
      </c>
      <c r="N89" s="491">
        <f t="shared" si="4"/>
        <v>0.09090909090909091</v>
      </c>
      <c r="O89" s="496">
        <f t="shared" si="5"/>
        <v>0.0037401353929012227</v>
      </c>
    </row>
    <row r="90" spans="1:15" ht="15">
      <c r="A90" s="14" t="s">
        <v>116</v>
      </c>
      <c r="B90" s="378">
        <v>8</v>
      </c>
      <c r="C90" s="378">
        <v>10</v>
      </c>
      <c r="D90" s="378">
        <v>11</v>
      </c>
      <c r="E90" s="378">
        <v>6</v>
      </c>
      <c r="F90" s="378">
        <v>6</v>
      </c>
      <c r="G90" s="252">
        <v>3</v>
      </c>
      <c r="H90" s="252">
        <v>6</v>
      </c>
      <c r="I90" s="254">
        <v>4</v>
      </c>
      <c r="J90" s="254">
        <v>2</v>
      </c>
      <c r="K90" s="254">
        <v>1</v>
      </c>
      <c r="L90" s="255">
        <v>2</v>
      </c>
      <c r="M90" s="386">
        <f t="shared" si="3"/>
        <v>59</v>
      </c>
      <c r="N90" s="491">
        <f t="shared" si="4"/>
        <v>5.363636363636363</v>
      </c>
      <c r="O90" s="496">
        <f t="shared" si="5"/>
        <v>0.22066798818117217</v>
      </c>
    </row>
    <row r="91" spans="1:15" ht="15">
      <c r="A91" s="14" t="s">
        <v>52</v>
      </c>
      <c r="B91" s="378">
        <v>2</v>
      </c>
      <c r="C91" s="378">
        <v>2</v>
      </c>
      <c r="D91" s="378">
        <v>7</v>
      </c>
      <c r="E91" s="378">
        <v>0</v>
      </c>
      <c r="F91" s="378">
        <v>0</v>
      </c>
      <c r="G91" s="252">
        <v>2</v>
      </c>
      <c r="H91" s="252">
        <v>1</v>
      </c>
      <c r="I91" s="254">
        <v>1</v>
      </c>
      <c r="J91" s="254">
        <v>1</v>
      </c>
      <c r="K91" s="254">
        <v>2</v>
      </c>
      <c r="L91" s="255">
        <v>5</v>
      </c>
      <c r="M91" s="386">
        <f t="shared" si="3"/>
        <v>23</v>
      </c>
      <c r="N91" s="491">
        <f t="shared" si="4"/>
        <v>2.090909090909091</v>
      </c>
      <c r="O91" s="496">
        <f t="shared" si="5"/>
        <v>0.08602311403672813</v>
      </c>
    </row>
    <row r="92" spans="1:15" ht="15">
      <c r="A92" s="14" t="s">
        <v>31</v>
      </c>
      <c r="B92" s="378">
        <v>11</v>
      </c>
      <c r="C92" s="378">
        <v>1</v>
      </c>
      <c r="D92" s="378">
        <v>5</v>
      </c>
      <c r="E92" s="378">
        <v>5</v>
      </c>
      <c r="F92" s="378">
        <v>3</v>
      </c>
      <c r="G92" s="252">
        <v>12</v>
      </c>
      <c r="H92" s="252">
        <v>14</v>
      </c>
      <c r="I92" s="254">
        <v>17</v>
      </c>
      <c r="J92" s="254">
        <v>3</v>
      </c>
      <c r="K92" s="254">
        <v>14</v>
      </c>
      <c r="L92" s="255">
        <v>7</v>
      </c>
      <c r="M92" s="386">
        <f t="shared" si="3"/>
        <v>92</v>
      </c>
      <c r="N92" s="491">
        <f t="shared" si="4"/>
        <v>8.363636363636363</v>
      </c>
      <c r="O92" s="496">
        <f t="shared" si="5"/>
        <v>0.34409245614691253</v>
      </c>
    </row>
    <row r="93" spans="1:15" ht="15">
      <c r="A93" s="14" t="s">
        <v>5</v>
      </c>
      <c r="B93" s="378">
        <v>46</v>
      </c>
      <c r="C93" s="378">
        <v>59</v>
      </c>
      <c r="D93" s="378">
        <v>41</v>
      </c>
      <c r="E93" s="378">
        <v>48</v>
      </c>
      <c r="F93" s="378">
        <v>52</v>
      </c>
      <c r="G93" s="252">
        <v>34</v>
      </c>
      <c r="H93" s="252">
        <v>40</v>
      </c>
      <c r="I93" s="254">
        <v>41</v>
      </c>
      <c r="J93" s="254">
        <v>57</v>
      </c>
      <c r="K93" s="254">
        <v>32</v>
      </c>
      <c r="L93" s="255">
        <v>49</v>
      </c>
      <c r="M93" s="386">
        <f t="shared" si="3"/>
        <v>499</v>
      </c>
      <c r="N93" s="491">
        <f t="shared" si="4"/>
        <v>45.36363636363637</v>
      </c>
      <c r="O93" s="496">
        <f t="shared" si="5"/>
        <v>1.8663275610577104</v>
      </c>
    </row>
    <row r="94" spans="1:15" ht="15">
      <c r="A94" s="14" t="s">
        <v>117</v>
      </c>
      <c r="B94" s="378">
        <v>1</v>
      </c>
      <c r="C94" s="378">
        <v>6</v>
      </c>
      <c r="D94" s="378">
        <v>74</v>
      </c>
      <c r="E94" s="378">
        <v>4</v>
      </c>
      <c r="F94" s="378">
        <v>0</v>
      </c>
      <c r="G94" s="252">
        <v>0</v>
      </c>
      <c r="H94" s="252">
        <v>0</v>
      </c>
      <c r="I94" s="254">
        <v>0</v>
      </c>
      <c r="J94" s="254">
        <v>0</v>
      </c>
      <c r="K94" s="254">
        <v>1</v>
      </c>
      <c r="L94" s="255">
        <v>0</v>
      </c>
      <c r="M94" s="386">
        <f t="shared" si="3"/>
        <v>86</v>
      </c>
      <c r="N94" s="491">
        <f t="shared" si="4"/>
        <v>7.818181818181818</v>
      </c>
      <c r="O94" s="496">
        <f t="shared" si="5"/>
        <v>0.32165164378950517</v>
      </c>
    </row>
    <row r="95" spans="1:15" ht="15">
      <c r="A95" s="14" t="s">
        <v>444</v>
      </c>
      <c r="B95" s="378">
        <v>2</v>
      </c>
      <c r="C95" s="378">
        <v>6</v>
      </c>
      <c r="D95" s="378">
        <v>3</v>
      </c>
      <c r="E95" s="378">
        <v>3</v>
      </c>
      <c r="F95" s="378">
        <v>3</v>
      </c>
      <c r="G95" s="252">
        <v>1</v>
      </c>
      <c r="H95" s="252">
        <v>2</v>
      </c>
      <c r="I95" s="254">
        <v>4</v>
      </c>
      <c r="J95" s="254">
        <v>4</v>
      </c>
      <c r="K95" s="254">
        <v>2</v>
      </c>
      <c r="L95" s="255">
        <v>1</v>
      </c>
      <c r="M95" s="386">
        <f t="shared" si="3"/>
        <v>31</v>
      </c>
      <c r="N95" s="491">
        <f t="shared" si="4"/>
        <v>2.8181818181818183</v>
      </c>
      <c r="O95" s="496">
        <f t="shared" si="5"/>
        <v>0.11594419717993792</v>
      </c>
    </row>
    <row r="96" spans="1:15" ht="15">
      <c r="A96" s="14" t="s">
        <v>48</v>
      </c>
      <c r="B96" s="378">
        <v>7</v>
      </c>
      <c r="C96" s="378">
        <v>8</v>
      </c>
      <c r="D96" s="378">
        <v>6</v>
      </c>
      <c r="E96" s="378">
        <v>3</v>
      </c>
      <c r="F96" s="378">
        <v>3</v>
      </c>
      <c r="G96" s="252">
        <v>0</v>
      </c>
      <c r="H96" s="252">
        <v>2</v>
      </c>
      <c r="I96" s="254">
        <v>3</v>
      </c>
      <c r="J96" s="254">
        <v>4</v>
      </c>
      <c r="K96" s="254">
        <v>7</v>
      </c>
      <c r="L96" s="255">
        <v>5</v>
      </c>
      <c r="M96" s="386">
        <f t="shared" si="3"/>
        <v>48</v>
      </c>
      <c r="N96" s="491">
        <f t="shared" si="4"/>
        <v>4.363636363636363</v>
      </c>
      <c r="O96" s="496">
        <f t="shared" si="5"/>
        <v>0.1795264988592587</v>
      </c>
    </row>
    <row r="97" spans="1:15" ht="15">
      <c r="A97" s="14" t="s">
        <v>281</v>
      </c>
      <c r="B97" s="378">
        <v>1</v>
      </c>
      <c r="C97" s="378">
        <v>2</v>
      </c>
      <c r="D97" s="378">
        <v>3</v>
      </c>
      <c r="E97" s="378">
        <v>1</v>
      </c>
      <c r="F97" s="378">
        <v>1</v>
      </c>
      <c r="G97" s="252">
        <v>0</v>
      </c>
      <c r="H97" s="252">
        <v>0</v>
      </c>
      <c r="I97" s="254">
        <v>0</v>
      </c>
      <c r="J97" s="254">
        <v>1</v>
      </c>
      <c r="K97" s="254">
        <v>1</v>
      </c>
      <c r="L97" s="255">
        <v>1</v>
      </c>
      <c r="M97" s="386">
        <f t="shared" si="3"/>
        <v>11</v>
      </c>
      <c r="N97" s="491">
        <f t="shared" si="4"/>
        <v>1</v>
      </c>
      <c r="O97" s="496">
        <f t="shared" si="5"/>
        <v>0.04114148932191345</v>
      </c>
    </row>
    <row r="98" spans="1:15" ht="15">
      <c r="A98" s="14" t="s">
        <v>119</v>
      </c>
      <c r="B98" s="378">
        <v>3</v>
      </c>
      <c r="C98" s="378">
        <v>2</v>
      </c>
      <c r="D98" s="378">
        <v>2</v>
      </c>
      <c r="E98" s="378">
        <v>3</v>
      </c>
      <c r="F98" s="378">
        <v>2</v>
      </c>
      <c r="G98" s="252">
        <v>2</v>
      </c>
      <c r="H98" s="252">
        <v>4</v>
      </c>
      <c r="I98" s="254">
        <v>3</v>
      </c>
      <c r="J98" s="254">
        <v>3</v>
      </c>
      <c r="K98" s="254">
        <v>3</v>
      </c>
      <c r="L98" s="255">
        <v>1</v>
      </c>
      <c r="M98" s="386">
        <f t="shared" si="3"/>
        <v>28</v>
      </c>
      <c r="N98" s="491">
        <f t="shared" si="4"/>
        <v>2.5454545454545454</v>
      </c>
      <c r="O98" s="496">
        <f t="shared" si="5"/>
        <v>0.10472379100123425</v>
      </c>
    </row>
    <row r="99" spans="1:15" ht="15">
      <c r="A99" s="14" t="s">
        <v>120</v>
      </c>
      <c r="B99" s="378">
        <v>1</v>
      </c>
      <c r="C99" s="378">
        <v>6</v>
      </c>
      <c r="D99" s="378">
        <v>0</v>
      </c>
      <c r="E99" s="378">
        <v>2</v>
      </c>
      <c r="F99" s="378">
        <v>2</v>
      </c>
      <c r="G99" s="252">
        <v>1</v>
      </c>
      <c r="H99" s="252">
        <v>0</v>
      </c>
      <c r="I99" s="254">
        <v>6</v>
      </c>
      <c r="J99" s="254">
        <v>1</v>
      </c>
      <c r="K99" s="254">
        <v>0</v>
      </c>
      <c r="L99" s="255">
        <v>1</v>
      </c>
      <c r="M99" s="386">
        <f t="shared" si="3"/>
        <v>20</v>
      </c>
      <c r="N99" s="491">
        <f t="shared" si="4"/>
        <v>1.8181818181818181</v>
      </c>
      <c r="O99" s="496">
        <f t="shared" si="5"/>
        <v>0.07480270785802445</v>
      </c>
    </row>
    <row r="100" spans="1:15" ht="15">
      <c r="A100" s="14" t="s">
        <v>445</v>
      </c>
      <c r="B100" s="378">
        <v>7</v>
      </c>
      <c r="C100" s="378">
        <v>9</v>
      </c>
      <c r="D100" s="378">
        <v>7</v>
      </c>
      <c r="E100" s="378">
        <v>5</v>
      </c>
      <c r="F100" s="378">
        <v>9</v>
      </c>
      <c r="G100" s="252">
        <v>13</v>
      </c>
      <c r="H100" s="252">
        <v>11</v>
      </c>
      <c r="I100" s="254">
        <v>7</v>
      </c>
      <c r="J100" s="254">
        <v>7</v>
      </c>
      <c r="K100" s="254">
        <v>8</v>
      </c>
      <c r="L100" s="255">
        <v>3</v>
      </c>
      <c r="M100" s="386">
        <f t="shared" si="3"/>
        <v>86</v>
      </c>
      <c r="N100" s="491">
        <f t="shared" si="4"/>
        <v>7.818181818181818</v>
      </c>
      <c r="O100" s="496">
        <f t="shared" si="5"/>
        <v>0.32165164378950517</v>
      </c>
    </row>
    <row r="101" spans="1:15" ht="15">
      <c r="A101" s="14" t="s">
        <v>121</v>
      </c>
      <c r="B101" s="378">
        <v>1</v>
      </c>
      <c r="C101" s="378">
        <v>0</v>
      </c>
      <c r="D101" s="378">
        <v>0</v>
      </c>
      <c r="E101" s="378">
        <v>0</v>
      </c>
      <c r="F101" s="378">
        <v>0</v>
      </c>
      <c r="G101" s="252">
        <v>1</v>
      </c>
      <c r="H101" s="252">
        <v>0</v>
      </c>
      <c r="I101" s="254">
        <v>0</v>
      </c>
      <c r="J101" s="254">
        <v>0</v>
      </c>
      <c r="K101" s="254">
        <v>0</v>
      </c>
      <c r="L101" s="255">
        <v>0</v>
      </c>
      <c r="M101" s="386">
        <f t="shared" si="3"/>
        <v>2</v>
      </c>
      <c r="N101" s="491">
        <f t="shared" si="4"/>
        <v>0.18181818181818182</v>
      </c>
      <c r="O101" s="496">
        <f t="shared" si="5"/>
        <v>0.0074802707858024455</v>
      </c>
    </row>
    <row r="102" spans="1:15" ht="15">
      <c r="A102" s="14" t="s">
        <v>32</v>
      </c>
      <c r="B102" s="378">
        <v>0</v>
      </c>
      <c r="C102" s="378">
        <v>0</v>
      </c>
      <c r="D102" s="378">
        <v>0</v>
      </c>
      <c r="E102" s="378">
        <v>0</v>
      </c>
      <c r="F102" s="378">
        <v>0</v>
      </c>
      <c r="G102" s="252">
        <v>1</v>
      </c>
      <c r="H102" s="252">
        <v>0</v>
      </c>
      <c r="I102" s="254">
        <v>0</v>
      </c>
      <c r="J102" s="254">
        <v>0</v>
      </c>
      <c r="K102" s="254">
        <v>0</v>
      </c>
      <c r="L102" s="255">
        <v>0</v>
      </c>
      <c r="M102" s="386">
        <f t="shared" si="3"/>
        <v>1</v>
      </c>
      <c r="N102" s="491">
        <f t="shared" si="4"/>
        <v>0.09090909090909091</v>
      </c>
      <c r="O102" s="496">
        <f t="shared" si="5"/>
        <v>0.0037401353929012227</v>
      </c>
    </row>
    <row r="103" spans="1:15" ht="15">
      <c r="A103" s="14" t="s">
        <v>122</v>
      </c>
      <c r="B103" s="378">
        <v>0</v>
      </c>
      <c r="C103" s="378">
        <v>0</v>
      </c>
      <c r="D103" s="378">
        <v>0</v>
      </c>
      <c r="E103" s="378">
        <v>0</v>
      </c>
      <c r="F103" s="378">
        <v>0</v>
      </c>
      <c r="G103" s="252">
        <v>0</v>
      </c>
      <c r="H103" s="252">
        <v>1</v>
      </c>
      <c r="I103" s="254">
        <v>3</v>
      </c>
      <c r="J103" s="254">
        <v>0</v>
      </c>
      <c r="K103" s="254">
        <v>0</v>
      </c>
      <c r="L103" s="255">
        <v>1</v>
      </c>
      <c r="M103" s="386">
        <f t="shared" si="3"/>
        <v>5</v>
      </c>
      <c r="N103" s="491">
        <f t="shared" si="4"/>
        <v>0.45454545454545453</v>
      </c>
      <c r="O103" s="496">
        <f t="shared" si="5"/>
        <v>0.018700676964506113</v>
      </c>
    </row>
    <row r="104" spans="1:15" ht="15">
      <c r="A104" s="14" t="s">
        <v>77</v>
      </c>
      <c r="B104" s="378">
        <v>54</v>
      </c>
      <c r="C104" s="378">
        <v>48</v>
      </c>
      <c r="D104" s="378">
        <v>41</v>
      </c>
      <c r="E104" s="378">
        <v>47</v>
      </c>
      <c r="F104" s="378">
        <v>48</v>
      </c>
      <c r="G104" s="252">
        <v>53</v>
      </c>
      <c r="H104" s="252">
        <v>58</v>
      </c>
      <c r="I104" s="254">
        <v>81</v>
      </c>
      <c r="J104" s="254">
        <v>62</v>
      </c>
      <c r="K104" s="254">
        <v>148</v>
      </c>
      <c r="L104" s="255">
        <v>70</v>
      </c>
      <c r="M104" s="386">
        <f t="shared" si="3"/>
        <v>710</v>
      </c>
      <c r="N104" s="491">
        <f t="shared" si="4"/>
        <v>64.54545454545455</v>
      </c>
      <c r="O104" s="496">
        <f t="shared" si="5"/>
        <v>2.6554961289598684</v>
      </c>
    </row>
    <row r="105" spans="1:15" ht="15">
      <c r="A105" s="14" t="s">
        <v>446</v>
      </c>
      <c r="B105" s="378">
        <v>1</v>
      </c>
      <c r="C105" s="378">
        <v>2</v>
      </c>
      <c r="D105" s="378">
        <v>7</v>
      </c>
      <c r="E105" s="378">
        <v>6</v>
      </c>
      <c r="F105" s="378">
        <v>2</v>
      </c>
      <c r="G105" s="252">
        <v>4</v>
      </c>
      <c r="H105" s="252">
        <v>8</v>
      </c>
      <c r="I105" s="254">
        <v>15</v>
      </c>
      <c r="J105" s="254">
        <v>2</v>
      </c>
      <c r="K105" s="254">
        <v>3</v>
      </c>
      <c r="L105" s="255">
        <v>2</v>
      </c>
      <c r="M105" s="386">
        <f t="shared" si="3"/>
        <v>52</v>
      </c>
      <c r="N105" s="491">
        <f t="shared" si="4"/>
        <v>4.7272727272727275</v>
      </c>
      <c r="O105" s="496">
        <f t="shared" si="5"/>
        <v>0.1944870404308636</v>
      </c>
    </row>
    <row r="106" spans="1:15" ht="15">
      <c r="A106" s="14" t="s">
        <v>447</v>
      </c>
      <c r="B106" s="378">
        <v>6</v>
      </c>
      <c r="C106" s="378">
        <v>14</v>
      </c>
      <c r="D106" s="378">
        <v>9</v>
      </c>
      <c r="E106" s="378">
        <v>11</v>
      </c>
      <c r="F106" s="378">
        <v>9</v>
      </c>
      <c r="G106" s="252">
        <v>5</v>
      </c>
      <c r="H106" s="252">
        <v>12</v>
      </c>
      <c r="I106" s="254">
        <v>7</v>
      </c>
      <c r="J106" s="254">
        <v>6</v>
      </c>
      <c r="K106" s="254">
        <v>4</v>
      </c>
      <c r="L106" s="255">
        <v>7</v>
      </c>
      <c r="M106" s="386">
        <f t="shared" si="3"/>
        <v>90</v>
      </c>
      <c r="N106" s="491">
        <f t="shared" si="4"/>
        <v>8.181818181818182</v>
      </c>
      <c r="O106" s="496">
        <f t="shared" si="5"/>
        <v>0.3366121853611101</v>
      </c>
    </row>
    <row r="107" spans="1:15" ht="15">
      <c r="A107" s="14" t="s">
        <v>125</v>
      </c>
      <c r="B107" s="378">
        <v>13</v>
      </c>
      <c r="C107" s="378">
        <v>11</v>
      </c>
      <c r="D107" s="378">
        <v>14</v>
      </c>
      <c r="E107" s="378">
        <v>4</v>
      </c>
      <c r="F107" s="378">
        <v>7</v>
      </c>
      <c r="G107" s="252">
        <v>11</v>
      </c>
      <c r="H107" s="252">
        <v>18</v>
      </c>
      <c r="I107" s="254">
        <v>46</v>
      </c>
      <c r="J107" s="254">
        <v>46</v>
      </c>
      <c r="K107" s="254">
        <v>20</v>
      </c>
      <c r="L107" s="255">
        <v>6</v>
      </c>
      <c r="M107" s="386">
        <f t="shared" si="3"/>
        <v>196</v>
      </c>
      <c r="N107" s="491">
        <f t="shared" si="4"/>
        <v>17.818181818181817</v>
      </c>
      <c r="O107" s="496">
        <f t="shared" si="5"/>
        <v>0.7330665370086398</v>
      </c>
    </row>
    <row r="108" spans="1:15" ht="15">
      <c r="A108" s="14" t="s">
        <v>126</v>
      </c>
      <c r="B108" s="378">
        <v>0</v>
      </c>
      <c r="C108" s="378">
        <v>0</v>
      </c>
      <c r="D108" s="378">
        <v>0</v>
      </c>
      <c r="E108" s="378">
        <v>0</v>
      </c>
      <c r="F108" s="378">
        <v>0</v>
      </c>
      <c r="G108" s="252">
        <v>0</v>
      </c>
      <c r="H108" s="252">
        <v>0</v>
      </c>
      <c r="I108" s="254">
        <v>0</v>
      </c>
      <c r="J108" s="254">
        <v>0</v>
      </c>
      <c r="K108" s="254">
        <v>0</v>
      </c>
      <c r="L108" s="255">
        <v>0</v>
      </c>
      <c r="M108" s="386">
        <f t="shared" si="3"/>
        <v>0</v>
      </c>
      <c r="N108" s="491">
        <f t="shared" si="4"/>
        <v>0</v>
      </c>
      <c r="O108" s="496">
        <f t="shared" si="5"/>
        <v>0</v>
      </c>
    </row>
    <row r="109" spans="1:15" ht="15">
      <c r="A109" s="14" t="s">
        <v>127</v>
      </c>
      <c r="B109" s="378">
        <v>0</v>
      </c>
      <c r="C109" s="378">
        <v>0</v>
      </c>
      <c r="D109" s="378">
        <v>1</v>
      </c>
      <c r="E109" s="378">
        <v>0</v>
      </c>
      <c r="F109" s="378">
        <v>0</v>
      </c>
      <c r="G109" s="252">
        <v>3</v>
      </c>
      <c r="H109" s="252">
        <v>2</v>
      </c>
      <c r="I109" s="254">
        <v>2</v>
      </c>
      <c r="J109" s="254">
        <v>0</v>
      </c>
      <c r="K109" s="254">
        <v>1</v>
      </c>
      <c r="L109" s="255">
        <v>1</v>
      </c>
      <c r="M109" s="386">
        <f t="shared" si="3"/>
        <v>10</v>
      </c>
      <c r="N109" s="491">
        <f t="shared" si="4"/>
        <v>0.9090909090909091</v>
      </c>
      <c r="O109" s="496">
        <f t="shared" si="5"/>
        <v>0.03740135392901223</v>
      </c>
    </row>
    <row r="110" spans="1:15" s="290" customFormat="1" ht="15">
      <c r="A110" s="14" t="s">
        <v>488</v>
      </c>
      <c r="B110" s="378">
        <v>0</v>
      </c>
      <c r="C110" s="378">
        <v>1</v>
      </c>
      <c r="D110" s="378">
        <v>0</v>
      </c>
      <c r="E110" s="378">
        <v>0</v>
      </c>
      <c r="F110" s="378">
        <v>1</v>
      </c>
      <c r="G110" s="252">
        <v>0</v>
      </c>
      <c r="H110" s="252">
        <v>0</v>
      </c>
      <c r="I110" s="254">
        <v>0</v>
      </c>
      <c r="J110" s="254">
        <v>0</v>
      </c>
      <c r="K110" s="254">
        <v>0</v>
      </c>
      <c r="L110" s="255">
        <v>0</v>
      </c>
      <c r="M110" s="386">
        <f t="shared" si="3"/>
        <v>2</v>
      </c>
      <c r="N110" s="491">
        <f t="shared" si="4"/>
        <v>0.18181818181818182</v>
      </c>
      <c r="O110" s="496">
        <f t="shared" si="5"/>
        <v>0.0074802707858024455</v>
      </c>
    </row>
    <row r="111" spans="1:15" ht="15">
      <c r="A111" s="14" t="s">
        <v>448</v>
      </c>
      <c r="B111" s="378">
        <v>20</v>
      </c>
      <c r="C111" s="378">
        <v>25</v>
      </c>
      <c r="D111" s="378">
        <v>22</v>
      </c>
      <c r="E111" s="378">
        <v>16</v>
      </c>
      <c r="F111" s="378">
        <v>8</v>
      </c>
      <c r="G111" s="252">
        <v>15</v>
      </c>
      <c r="H111" s="252">
        <v>23</v>
      </c>
      <c r="I111" s="254">
        <v>26</v>
      </c>
      <c r="J111" s="254">
        <v>13</v>
      </c>
      <c r="K111" s="254">
        <v>27</v>
      </c>
      <c r="L111" s="255">
        <v>14</v>
      </c>
      <c r="M111" s="386">
        <f t="shared" si="3"/>
        <v>209</v>
      </c>
      <c r="N111" s="491">
        <f t="shared" si="4"/>
        <v>19</v>
      </c>
      <c r="O111" s="496">
        <f t="shared" si="5"/>
        <v>0.7816882971163557</v>
      </c>
    </row>
    <row r="112" spans="1:15" ht="15">
      <c r="A112" s="14" t="s">
        <v>67</v>
      </c>
      <c r="B112" s="378">
        <v>20</v>
      </c>
      <c r="C112" s="378">
        <v>9</v>
      </c>
      <c r="D112" s="378">
        <v>12</v>
      </c>
      <c r="E112" s="378">
        <v>13</v>
      </c>
      <c r="F112" s="378">
        <v>15</v>
      </c>
      <c r="G112" s="252">
        <v>20</v>
      </c>
      <c r="H112" s="252">
        <v>34</v>
      </c>
      <c r="I112" s="254">
        <v>22</v>
      </c>
      <c r="J112" s="254">
        <v>21</v>
      </c>
      <c r="K112" s="254">
        <v>32</v>
      </c>
      <c r="L112" s="255">
        <v>19</v>
      </c>
      <c r="M112" s="386">
        <f t="shared" si="3"/>
        <v>217</v>
      </c>
      <c r="N112" s="491">
        <f t="shared" si="4"/>
        <v>19.727272727272727</v>
      </c>
      <c r="O112" s="496">
        <f t="shared" si="5"/>
        <v>0.8116093802595654</v>
      </c>
    </row>
    <row r="113" spans="1:15" ht="15">
      <c r="A113" s="14" t="s">
        <v>449</v>
      </c>
      <c r="B113" s="378">
        <v>0</v>
      </c>
      <c r="C113" s="378">
        <v>1</v>
      </c>
      <c r="D113" s="378">
        <v>1</v>
      </c>
      <c r="E113" s="378">
        <v>1</v>
      </c>
      <c r="F113" s="378">
        <v>0</v>
      </c>
      <c r="G113" s="252">
        <v>0</v>
      </c>
      <c r="H113" s="252">
        <v>2</v>
      </c>
      <c r="I113" s="254">
        <v>2</v>
      </c>
      <c r="J113" s="254">
        <v>0</v>
      </c>
      <c r="K113" s="254">
        <v>3</v>
      </c>
      <c r="L113" s="255">
        <v>0</v>
      </c>
      <c r="M113" s="386">
        <f t="shared" si="3"/>
        <v>10</v>
      </c>
      <c r="N113" s="491">
        <f t="shared" si="4"/>
        <v>0.9090909090909091</v>
      </c>
      <c r="O113" s="496">
        <f t="shared" si="5"/>
        <v>0.03740135392901223</v>
      </c>
    </row>
    <row r="114" spans="1:15" ht="15">
      <c r="A114" s="14" t="s">
        <v>130</v>
      </c>
      <c r="B114" s="378">
        <v>0</v>
      </c>
      <c r="C114" s="378">
        <v>0</v>
      </c>
      <c r="D114" s="378">
        <v>0</v>
      </c>
      <c r="E114" s="378">
        <v>0</v>
      </c>
      <c r="F114" s="378">
        <v>0</v>
      </c>
      <c r="G114" s="252">
        <v>2</v>
      </c>
      <c r="H114" s="252">
        <v>2</v>
      </c>
      <c r="I114" s="254">
        <v>4</v>
      </c>
      <c r="J114" s="254">
        <v>4</v>
      </c>
      <c r="K114" s="254">
        <v>5</v>
      </c>
      <c r="L114" s="255">
        <v>1</v>
      </c>
      <c r="M114" s="386">
        <f t="shared" si="3"/>
        <v>18</v>
      </c>
      <c r="N114" s="491">
        <f t="shared" si="4"/>
        <v>1.6363636363636365</v>
      </c>
      <c r="O114" s="496">
        <f t="shared" si="5"/>
        <v>0.067322437072222</v>
      </c>
    </row>
    <row r="115" spans="1:15" ht="15">
      <c r="A115" s="14" t="s">
        <v>237</v>
      </c>
      <c r="B115" s="378">
        <v>37</v>
      </c>
      <c r="C115" s="378">
        <v>31</v>
      </c>
      <c r="D115" s="378">
        <v>26</v>
      </c>
      <c r="E115" s="378">
        <v>35</v>
      </c>
      <c r="F115" s="378">
        <v>16</v>
      </c>
      <c r="G115" s="252">
        <v>32</v>
      </c>
      <c r="H115" s="252">
        <v>36</v>
      </c>
      <c r="I115" s="254">
        <v>20</v>
      </c>
      <c r="J115" s="254">
        <v>14</v>
      </c>
      <c r="K115" s="254">
        <v>37</v>
      </c>
      <c r="L115" s="255">
        <v>17</v>
      </c>
      <c r="M115" s="386">
        <f t="shared" si="3"/>
        <v>301</v>
      </c>
      <c r="N115" s="491">
        <f t="shared" si="4"/>
        <v>27.363636363636363</v>
      </c>
      <c r="O115" s="496">
        <f t="shared" si="5"/>
        <v>1.125780753263268</v>
      </c>
    </row>
    <row r="116" spans="1:15" ht="15">
      <c r="A116" s="14" t="s">
        <v>182</v>
      </c>
      <c r="B116" s="378">
        <v>1</v>
      </c>
      <c r="C116" s="378">
        <v>1</v>
      </c>
      <c r="D116" s="378">
        <v>3</v>
      </c>
      <c r="E116" s="378">
        <v>1</v>
      </c>
      <c r="F116" s="378">
        <v>0</v>
      </c>
      <c r="G116" s="252">
        <v>1</v>
      </c>
      <c r="H116" s="252">
        <v>3</v>
      </c>
      <c r="I116" s="254">
        <v>3</v>
      </c>
      <c r="J116" s="254">
        <v>1</v>
      </c>
      <c r="K116" s="254">
        <v>3</v>
      </c>
      <c r="L116" s="255">
        <v>2</v>
      </c>
      <c r="M116" s="386">
        <f t="shared" si="3"/>
        <v>19</v>
      </c>
      <c r="N116" s="491">
        <f t="shared" si="4"/>
        <v>1.7272727272727273</v>
      </c>
      <c r="O116" s="496">
        <f t="shared" si="5"/>
        <v>0.07106257246512324</v>
      </c>
    </row>
    <row r="117" spans="1:15" ht="15">
      <c r="A117" s="14" t="s">
        <v>131</v>
      </c>
      <c r="B117" s="378">
        <v>0</v>
      </c>
      <c r="C117" s="378">
        <v>1</v>
      </c>
      <c r="D117" s="378">
        <v>1</v>
      </c>
      <c r="E117" s="378">
        <v>3</v>
      </c>
      <c r="F117" s="378">
        <v>2</v>
      </c>
      <c r="G117" s="252">
        <v>1</v>
      </c>
      <c r="H117" s="252">
        <v>2</v>
      </c>
      <c r="I117" s="254">
        <v>6</v>
      </c>
      <c r="J117" s="254">
        <v>0</v>
      </c>
      <c r="K117" s="254">
        <v>2</v>
      </c>
      <c r="L117" s="255">
        <v>0</v>
      </c>
      <c r="M117" s="386">
        <f t="shared" si="3"/>
        <v>18</v>
      </c>
      <c r="N117" s="491">
        <f t="shared" si="4"/>
        <v>1.6363636363636365</v>
      </c>
      <c r="O117" s="496">
        <f t="shared" si="5"/>
        <v>0.067322437072222</v>
      </c>
    </row>
    <row r="118" spans="1:15" s="290" customFormat="1" ht="15">
      <c r="A118" s="14" t="s">
        <v>489</v>
      </c>
      <c r="B118" s="378">
        <v>18</v>
      </c>
      <c r="C118" s="378">
        <v>13</v>
      </c>
      <c r="D118" s="378">
        <v>15</v>
      </c>
      <c r="E118" s="378">
        <v>21</v>
      </c>
      <c r="F118" s="378">
        <v>7</v>
      </c>
      <c r="G118" s="252">
        <v>0</v>
      </c>
      <c r="H118" s="252">
        <v>0</v>
      </c>
      <c r="I118" s="254">
        <v>0</v>
      </c>
      <c r="J118" s="254">
        <v>0</v>
      </c>
      <c r="K118" s="254">
        <v>0</v>
      </c>
      <c r="L118" s="255">
        <v>0</v>
      </c>
      <c r="M118" s="386">
        <f t="shared" si="3"/>
        <v>74</v>
      </c>
      <c r="N118" s="491">
        <f t="shared" si="4"/>
        <v>6.7272727272727275</v>
      </c>
      <c r="O118" s="496">
        <f t="shared" si="5"/>
        <v>0.2767700190746905</v>
      </c>
    </row>
    <row r="119" spans="1:15" ht="15">
      <c r="A119" s="14" t="s">
        <v>413</v>
      </c>
      <c r="B119" s="378">
        <v>0</v>
      </c>
      <c r="C119" s="378">
        <v>0</v>
      </c>
      <c r="D119" s="378">
        <v>0</v>
      </c>
      <c r="E119" s="378">
        <v>0</v>
      </c>
      <c r="F119" s="378">
        <v>0</v>
      </c>
      <c r="G119" s="252">
        <v>0</v>
      </c>
      <c r="H119" s="252">
        <v>0</v>
      </c>
      <c r="I119" s="254">
        <v>1</v>
      </c>
      <c r="J119" s="254">
        <v>0</v>
      </c>
      <c r="K119" s="254">
        <v>0</v>
      </c>
      <c r="L119" s="255">
        <v>0</v>
      </c>
      <c r="M119" s="386">
        <f t="shared" si="3"/>
        <v>1</v>
      </c>
      <c r="N119" s="491">
        <f t="shared" si="4"/>
        <v>0.09090909090909091</v>
      </c>
      <c r="O119" s="496">
        <f t="shared" si="5"/>
        <v>0.0037401353929012227</v>
      </c>
    </row>
    <row r="120" spans="1:15" ht="15">
      <c r="A120" s="14" t="s">
        <v>450</v>
      </c>
      <c r="B120" s="378">
        <v>1</v>
      </c>
      <c r="C120" s="378">
        <v>0</v>
      </c>
      <c r="D120" s="378">
        <v>1</v>
      </c>
      <c r="E120" s="378">
        <v>0</v>
      </c>
      <c r="F120" s="378">
        <v>0</v>
      </c>
      <c r="G120" s="252">
        <v>1</v>
      </c>
      <c r="H120" s="252">
        <v>0</v>
      </c>
      <c r="I120" s="254">
        <v>0</v>
      </c>
      <c r="J120" s="254">
        <v>1</v>
      </c>
      <c r="K120" s="254">
        <v>0</v>
      </c>
      <c r="L120" s="255">
        <v>1</v>
      </c>
      <c r="M120" s="386">
        <f t="shared" si="3"/>
        <v>5</v>
      </c>
      <c r="N120" s="491">
        <f t="shared" si="4"/>
        <v>0.45454545454545453</v>
      </c>
      <c r="O120" s="496">
        <f t="shared" si="5"/>
        <v>0.018700676964506113</v>
      </c>
    </row>
    <row r="121" spans="1:15" ht="15">
      <c r="A121" s="14" t="s">
        <v>261</v>
      </c>
      <c r="B121" s="378">
        <v>0</v>
      </c>
      <c r="C121" s="378">
        <v>0</v>
      </c>
      <c r="D121" s="378">
        <v>0</v>
      </c>
      <c r="E121" s="378">
        <v>0</v>
      </c>
      <c r="F121" s="378">
        <v>0</v>
      </c>
      <c r="G121" s="252">
        <v>0</v>
      </c>
      <c r="H121" s="252">
        <v>0</v>
      </c>
      <c r="I121" s="254">
        <v>1</v>
      </c>
      <c r="J121" s="254">
        <v>0</v>
      </c>
      <c r="K121" s="254">
        <v>0</v>
      </c>
      <c r="L121" s="255">
        <v>0</v>
      </c>
      <c r="M121" s="386">
        <f t="shared" si="3"/>
        <v>1</v>
      </c>
      <c r="N121" s="491">
        <f t="shared" si="4"/>
        <v>0.09090909090909091</v>
      </c>
      <c r="O121" s="496">
        <f t="shared" si="5"/>
        <v>0.0037401353929012227</v>
      </c>
    </row>
    <row r="122" spans="1:15" ht="15">
      <c r="A122" s="14" t="s">
        <v>252</v>
      </c>
      <c r="B122" s="378">
        <v>1</v>
      </c>
      <c r="C122" s="378">
        <v>0</v>
      </c>
      <c r="D122" s="378">
        <v>0</v>
      </c>
      <c r="E122" s="378">
        <v>0</v>
      </c>
      <c r="F122" s="378">
        <v>0</v>
      </c>
      <c r="G122" s="252">
        <v>2</v>
      </c>
      <c r="H122" s="252">
        <v>0</v>
      </c>
      <c r="I122" s="254">
        <v>0</v>
      </c>
      <c r="J122" s="254">
        <v>1</v>
      </c>
      <c r="K122" s="254">
        <v>2</v>
      </c>
      <c r="L122" s="255">
        <v>0</v>
      </c>
      <c r="M122" s="386">
        <f t="shared" si="3"/>
        <v>6</v>
      </c>
      <c r="N122" s="491">
        <f t="shared" si="4"/>
        <v>0.5454545454545454</v>
      </c>
      <c r="O122" s="496">
        <f t="shared" si="5"/>
        <v>0.022440812357407337</v>
      </c>
    </row>
    <row r="123" spans="1:15" ht="15">
      <c r="A123" s="14" t="s">
        <v>69</v>
      </c>
      <c r="B123" s="378">
        <v>47</v>
      </c>
      <c r="C123" s="378">
        <v>45</v>
      </c>
      <c r="D123" s="378">
        <v>33</v>
      </c>
      <c r="E123" s="378">
        <v>28</v>
      </c>
      <c r="F123" s="378">
        <v>24</v>
      </c>
      <c r="G123" s="252">
        <v>26</v>
      </c>
      <c r="H123" s="252">
        <v>31</v>
      </c>
      <c r="I123" s="254">
        <v>44</v>
      </c>
      <c r="J123" s="254">
        <v>24</v>
      </c>
      <c r="K123" s="254">
        <v>30</v>
      </c>
      <c r="L123" s="255">
        <v>39</v>
      </c>
      <c r="M123" s="386">
        <f t="shared" si="3"/>
        <v>371</v>
      </c>
      <c r="N123" s="491">
        <f t="shared" si="4"/>
        <v>33.72727272727273</v>
      </c>
      <c r="O123" s="496">
        <f t="shared" si="5"/>
        <v>1.3875902307663537</v>
      </c>
    </row>
    <row r="124" spans="1:15" ht="15">
      <c r="A124" s="14" t="s">
        <v>132</v>
      </c>
      <c r="B124" s="378">
        <v>121</v>
      </c>
      <c r="C124" s="378">
        <v>98</v>
      </c>
      <c r="D124" s="378">
        <v>110</v>
      </c>
      <c r="E124" s="378">
        <v>115</v>
      </c>
      <c r="F124" s="378">
        <v>81</v>
      </c>
      <c r="G124" s="252">
        <v>62</v>
      </c>
      <c r="H124" s="252">
        <v>69</v>
      </c>
      <c r="I124" s="254">
        <v>53</v>
      </c>
      <c r="J124" s="254">
        <v>83</v>
      </c>
      <c r="K124" s="254">
        <v>69</v>
      </c>
      <c r="L124" s="255">
        <v>70</v>
      </c>
      <c r="M124" s="386">
        <f t="shared" si="3"/>
        <v>931</v>
      </c>
      <c r="N124" s="491">
        <f t="shared" si="4"/>
        <v>84.63636363636364</v>
      </c>
      <c r="O124" s="496">
        <f t="shared" si="5"/>
        <v>3.4820660507910386</v>
      </c>
    </row>
    <row r="125" spans="1:15" ht="15">
      <c r="A125" s="14" t="s">
        <v>451</v>
      </c>
      <c r="B125" s="378">
        <v>5</v>
      </c>
      <c r="C125" s="378">
        <v>5</v>
      </c>
      <c r="D125" s="378">
        <v>23</v>
      </c>
      <c r="E125" s="378">
        <v>3</v>
      </c>
      <c r="F125" s="378">
        <v>26</v>
      </c>
      <c r="G125" s="252">
        <v>12</v>
      </c>
      <c r="H125" s="252">
        <v>3</v>
      </c>
      <c r="I125" s="254">
        <v>8</v>
      </c>
      <c r="J125" s="254">
        <v>1</v>
      </c>
      <c r="K125" s="254">
        <v>2</v>
      </c>
      <c r="L125" s="255">
        <v>4</v>
      </c>
      <c r="M125" s="386">
        <f t="shared" si="3"/>
        <v>92</v>
      </c>
      <c r="N125" s="491">
        <f t="shared" si="4"/>
        <v>8.363636363636363</v>
      </c>
      <c r="O125" s="496">
        <f t="shared" si="5"/>
        <v>0.34409245614691253</v>
      </c>
    </row>
    <row r="126" spans="1:15" ht="15">
      <c r="A126" s="14" t="s">
        <v>41</v>
      </c>
      <c r="B126" s="378">
        <v>2</v>
      </c>
      <c r="C126" s="378">
        <v>1</v>
      </c>
      <c r="D126" s="378">
        <v>0</v>
      </c>
      <c r="E126" s="378">
        <v>0</v>
      </c>
      <c r="F126" s="378">
        <v>0</v>
      </c>
      <c r="G126" s="252">
        <v>1</v>
      </c>
      <c r="H126" s="252">
        <v>1</v>
      </c>
      <c r="I126" s="254">
        <v>2</v>
      </c>
      <c r="J126" s="254">
        <v>0</v>
      </c>
      <c r="K126" s="254">
        <v>0</v>
      </c>
      <c r="L126" s="255">
        <v>3</v>
      </c>
      <c r="M126" s="386">
        <f t="shared" si="3"/>
        <v>10</v>
      </c>
      <c r="N126" s="491">
        <f t="shared" si="4"/>
        <v>0.9090909090909091</v>
      </c>
      <c r="O126" s="496">
        <f t="shared" si="5"/>
        <v>0.03740135392901223</v>
      </c>
    </row>
    <row r="127" spans="1:15" ht="15">
      <c r="A127" s="14" t="s">
        <v>452</v>
      </c>
      <c r="B127" s="378">
        <v>0</v>
      </c>
      <c r="C127" s="378">
        <v>0</v>
      </c>
      <c r="D127" s="378">
        <v>0</v>
      </c>
      <c r="E127" s="378">
        <v>1</v>
      </c>
      <c r="F127" s="378">
        <v>0</v>
      </c>
      <c r="G127" s="252">
        <v>2</v>
      </c>
      <c r="H127" s="252">
        <v>3</v>
      </c>
      <c r="I127" s="254">
        <v>0</v>
      </c>
      <c r="J127" s="254">
        <v>2</v>
      </c>
      <c r="K127" s="254">
        <v>1</v>
      </c>
      <c r="L127" s="255">
        <v>4</v>
      </c>
      <c r="M127" s="386">
        <f t="shared" si="3"/>
        <v>13</v>
      </c>
      <c r="N127" s="491">
        <f t="shared" si="4"/>
        <v>1.1818181818181819</v>
      </c>
      <c r="O127" s="496">
        <f t="shared" si="5"/>
        <v>0.0486217601077159</v>
      </c>
    </row>
    <row r="128" spans="1:15" ht="15">
      <c r="A128" s="14" t="s">
        <v>135</v>
      </c>
      <c r="B128" s="378">
        <v>0</v>
      </c>
      <c r="C128" s="378">
        <v>0</v>
      </c>
      <c r="D128" s="378">
        <v>0</v>
      </c>
      <c r="E128" s="378">
        <v>0</v>
      </c>
      <c r="F128" s="378">
        <v>1</v>
      </c>
      <c r="G128" s="252">
        <v>2</v>
      </c>
      <c r="H128" s="252">
        <v>8</v>
      </c>
      <c r="I128" s="254">
        <v>0</v>
      </c>
      <c r="J128" s="254">
        <v>3</v>
      </c>
      <c r="K128" s="254">
        <v>3</v>
      </c>
      <c r="L128" s="255">
        <v>6</v>
      </c>
      <c r="M128" s="386">
        <f t="shared" si="3"/>
        <v>23</v>
      </c>
      <c r="N128" s="491">
        <f t="shared" si="4"/>
        <v>2.090909090909091</v>
      </c>
      <c r="O128" s="496">
        <f t="shared" si="5"/>
        <v>0.08602311403672813</v>
      </c>
    </row>
    <row r="129" spans="1:15" ht="15">
      <c r="A129" s="14" t="s">
        <v>136</v>
      </c>
      <c r="B129" s="378">
        <v>0</v>
      </c>
      <c r="C129" s="378">
        <v>1</v>
      </c>
      <c r="D129" s="378">
        <v>0</v>
      </c>
      <c r="E129" s="378">
        <v>0</v>
      </c>
      <c r="F129" s="378">
        <v>0</v>
      </c>
      <c r="G129" s="252">
        <v>0</v>
      </c>
      <c r="H129" s="252">
        <v>1</v>
      </c>
      <c r="I129" s="254">
        <v>0</v>
      </c>
      <c r="J129" s="254">
        <v>0</v>
      </c>
      <c r="K129" s="254">
        <v>0</v>
      </c>
      <c r="L129" s="255">
        <v>0</v>
      </c>
      <c r="M129" s="386">
        <f t="shared" si="3"/>
        <v>2</v>
      </c>
      <c r="N129" s="491">
        <f t="shared" si="4"/>
        <v>0.18181818181818182</v>
      </c>
      <c r="O129" s="496">
        <f t="shared" si="5"/>
        <v>0.0074802707858024455</v>
      </c>
    </row>
    <row r="130" spans="1:15" s="11" customFormat="1" ht="15">
      <c r="A130" s="14" t="s">
        <v>262</v>
      </c>
      <c r="B130" s="378">
        <v>1</v>
      </c>
      <c r="C130" s="378">
        <v>0</v>
      </c>
      <c r="D130" s="378">
        <v>0</v>
      </c>
      <c r="E130" s="378">
        <v>0</v>
      </c>
      <c r="F130" s="378">
        <v>0</v>
      </c>
      <c r="G130" s="252">
        <v>0</v>
      </c>
      <c r="H130" s="252">
        <v>0</v>
      </c>
      <c r="I130" s="254">
        <v>0</v>
      </c>
      <c r="J130" s="254">
        <v>0</v>
      </c>
      <c r="K130" s="254">
        <v>1</v>
      </c>
      <c r="L130" s="256">
        <v>0</v>
      </c>
      <c r="M130" s="386">
        <f t="shared" si="3"/>
        <v>2</v>
      </c>
      <c r="N130" s="491">
        <f t="shared" si="4"/>
        <v>0.18181818181818182</v>
      </c>
      <c r="O130" s="496">
        <f t="shared" si="5"/>
        <v>0.0074802707858024455</v>
      </c>
    </row>
    <row r="131" spans="1:15" s="11" customFormat="1" ht="15">
      <c r="A131" s="14" t="s">
        <v>423</v>
      </c>
      <c r="B131" s="378">
        <v>0</v>
      </c>
      <c r="C131" s="378">
        <v>0</v>
      </c>
      <c r="D131" s="378">
        <v>0</v>
      </c>
      <c r="E131" s="378">
        <v>0</v>
      </c>
      <c r="F131" s="378">
        <v>0</v>
      </c>
      <c r="G131" s="252">
        <v>0</v>
      </c>
      <c r="H131" s="252">
        <v>2</v>
      </c>
      <c r="I131" s="254">
        <v>0</v>
      </c>
      <c r="J131" s="254">
        <v>0</v>
      </c>
      <c r="K131" s="254">
        <v>0</v>
      </c>
      <c r="L131" s="256">
        <v>0</v>
      </c>
      <c r="M131" s="386">
        <f t="shared" si="3"/>
        <v>2</v>
      </c>
      <c r="N131" s="491">
        <f t="shared" si="4"/>
        <v>0.18181818181818182</v>
      </c>
      <c r="O131" s="496">
        <f t="shared" si="5"/>
        <v>0.0074802707858024455</v>
      </c>
    </row>
    <row r="132" spans="1:15" s="11" customFormat="1" ht="15">
      <c r="A132" s="14" t="s">
        <v>138</v>
      </c>
      <c r="B132" s="378">
        <v>0</v>
      </c>
      <c r="C132" s="378">
        <v>1</v>
      </c>
      <c r="D132" s="378">
        <v>0</v>
      </c>
      <c r="E132" s="378">
        <v>1</v>
      </c>
      <c r="F132" s="378">
        <v>1</v>
      </c>
      <c r="G132" s="252">
        <v>0</v>
      </c>
      <c r="H132" s="252">
        <v>5</v>
      </c>
      <c r="I132" s="254">
        <v>4</v>
      </c>
      <c r="J132" s="254">
        <v>5</v>
      </c>
      <c r="K132" s="254">
        <v>6</v>
      </c>
      <c r="L132" s="256">
        <v>0</v>
      </c>
      <c r="M132" s="386">
        <f t="shared" si="3"/>
        <v>23</v>
      </c>
      <c r="N132" s="491">
        <f t="shared" si="4"/>
        <v>2.090909090909091</v>
      </c>
      <c r="O132" s="496">
        <f t="shared" si="5"/>
        <v>0.08602311403672813</v>
      </c>
    </row>
    <row r="133" spans="1:15" s="11" customFormat="1" ht="15">
      <c r="A133" s="14" t="s">
        <v>139</v>
      </c>
      <c r="B133" s="378">
        <v>11</v>
      </c>
      <c r="C133" s="378">
        <v>14</v>
      </c>
      <c r="D133" s="378">
        <v>18</v>
      </c>
      <c r="E133" s="378">
        <v>0</v>
      </c>
      <c r="F133" s="378">
        <v>0</v>
      </c>
      <c r="G133" s="252">
        <v>1</v>
      </c>
      <c r="H133" s="252">
        <v>0</v>
      </c>
      <c r="I133" s="254">
        <v>0</v>
      </c>
      <c r="J133" s="254">
        <v>3</v>
      </c>
      <c r="K133" s="254">
        <v>1</v>
      </c>
      <c r="L133" s="256">
        <v>0</v>
      </c>
      <c r="M133" s="386">
        <f t="shared" si="3"/>
        <v>48</v>
      </c>
      <c r="N133" s="491">
        <f t="shared" si="4"/>
        <v>4.363636363636363</v>
      </c>
      <c r="O133" s="496">
        <f t="shared" si="5"/>
        <v>0.1795264988592587</v>
      </c>
    </row>
    <row r="134" spans="1:15" ht="15">
      <c r="A134" s="14" t="s">
        <v>140</v>
      </c>
      <c r="B134" s="378">
        <v>0</v>
      </c>
      <c r="C134" s="378">
        <v>1</v>
      </c>
      <c r="D134" s="378">
        <v>2</v>
      </c>
      <c r="E134" s="378">
        <v>5</v>
      </c>
      <c r="F134" s="378">
        <v>2</v>
      </c>
      <c r="G134" s="252">
        <v>3</v>
      </c>
      <c r="H134" s="252">
        <v>2</v>
      </c>
      <c r="I134" s="254">
        <v>4</v>
      </c>
      <c r="J134" s="254">
        <v>2</v>
      </c>
      <c r="K134" s="254">
        <v>1</v>
      </c>
      <c r="L134" s="255">
        <v>6</v>
      </c>
      <c r="M134" s="386">
        <f aca="true" t="shared" si="6" ref="M134:M189">SUM(B134:L134)</f>
        <v>28</v>
      </c>
      <c r="N134" s="491">
        <f aca="true" t="shared" si="7" ref="N134:N189">AVERAGE(B134:L134)</f>
        <v>2.5454545454545454</v>
      </c>
      <c r="O134" s="496">
        <f t="shared" si="5"/>
        <v>0.10472379100123425</v>
      </c>
    </row>
    <row r="135" spans="1:15" ht="15">
      <c r="A135" s="14" t="s">
        <v>58</v>
      </c>
      <c r="B135" s="378">
        <v>5</v>
      </c>
      <c r="C135" s="378">
        <v>5</v>
      </c>
      <c r="D135" s="378">
        <v>7</v>
      </c>
      <c r="E135" s="378">
        <v>6</v>
      </c>
      <c r="F135" s="378">
        <v>5</v>
      </c>
      <c r="G135" s="252">
        <v>4</v>
      </c>
      <c r="H135" s="252">
        <v>2</v>
      </c>
      <c r="I135" s="254">
        <v>7</v>
      </c>
      <c r="J135" s="254">
        <v>6</v>
      </c>
      <c r="K135" s="254">
        <v>4</v>
      </c>
      <c r="L135" s="255">
        <v>5</v>
      </c>
      <c r="M135" s="386">
        <f t="shared" si="6"/>
        <v>56</v>
      </c>
      <c r="N135" s="491">
        <f t="shared" si="7"/>
        <v>5.090909090909091</v>
      </c>
      <c r="O135" s="496">
        <f aca="true" t="shared" si="8" ref="O135:O189">(M135/$M$190)*100</f>
        <v>0.2094475820024685</v>
      </c>
    </row>
    <row r="136" spans="1:15" ht="15">
      <c r="A136" s="14" t="s">
        <v>50</v>
      </c>
      <c r="B136" s="378">
        <v>1</v>
      </c>
      <c r="C136" s="378">
        <v>0</v>
      </c>
      <c r="D136" s="378">
        <v>4</v>
      </c>
      <c r="E136" s="378">
        <v>2</v>
      </c>
      <c r="F136" s="378">
        <v>2</v>
      </c>
      <c r="G136" s="252">
        <v>3</v>
      </c>
      <c r="H136" s="252">
        <v>4</v>
      </c>
      <c r="I136" s="254">
        <v>1</v>
      </c>
      <c r="J136" s="254">
        <v>4</v>
      </c>
      <c r="K136" s="254">
        <v>4</v>
      </c>
      <c r="L136" s="255">
        <v>4</v>
      </c>
      <c r="M136" s="386">
        <f t="shared" si="6"/>
        <v>29</v>
      </c>
      <c r="N136" s="491">
        <f t="shared" si="7"/>
        <v>2.6363636363636362</v>
      </c>
      <c r="O136" s="496">
        <f t="shared" si="8"/>
        <v>0.10846392639413548</v>
      </c>
    </row>
    <row r="137" spans="1:15" ht="15">
      <c r="A137" s="14" t="s">
        <v>70</v>
      </c>
      <c r="B137" s="378">
        <v>0</v>
      </c>
      <c r="C137" s="378">
        <v>0</v>
      </c>
      <c r="D137" s="378">
        <v>0</v>
      </c>
      <c r="E137" s="378">
        <v>0</v>
      </c>
      <c r="F137" s="378">
        <v>0</v>
      </c>
      <c r="G137" s="252">
        <v>0</v>
      </c>
      <c r="H137" s="252">
        <v>1</v>
      </c>
      <c r="I137" s="254">
        <v>0</v>
      </c>
      <c r="J137" s="254">
        <v>0</v>
      </c>
      <c r="K137" s="254">
        <v>1</v>
      </c>
      <c r="L137" s="255">
        <v>0</v>
      </c>
      <c r="M137" s="386">
        <f t="shared" si="6"/>
        <v>2</v>
      </c>
      <c r="N137" s="491">
        <f t="shared" si="7"/>
        <v>0.18181818181818182</v>
      </c>
      <c r="O137" s="496">
        <f t="shared" si="8"/>
        <v>0.0074802707858024455</v>
      </c>
    </row>
    <row r="138" spans="1:15" ht="15">
      <c r="A138" s="14" t="s">
        <v>71</v>
      </c>
      <c r="B138" s="378">
        <v>9</v>
      </c>
      <c r="C138" s="378">
        <v>6</v>
      </c>
      <c r="D138" s="378">
        <v>7</v>
      </c>
      <c r="E138" s="378">
        <v>4</v>
      </c>
      <c r="F138" s="378">
        <v>7</v>
      </c>
      <c r="G138" s="252">
        <v>6</v>
      </c>
      <c r="H138" s="252">
        <v>4</v>
      </c>
      <c r="I138" s="254">
        <v>4</v>
      </c>
      <c r="J138" s="254">
        <v>3</v>
      </c>
      <c r="K138" s="254">
        <v>8</v>
      </c>
      <c r="L138" s="255">
        <v>8</v>
      </c>
      <c r="M138" s="386">
        <f t="shared" si="6"/>
        <v>66</v>
      </c>
      <c r="N138" s="491">
        <f t="shared" si="7"/>
        <v>6</v>
      </c>
      <c r="O138" s="496">
        <f t="shared" si="8"/>
        <v>0.2468489359314807</v>
      </c>
    </row>
    <row r="139" spans="1:15" ht="15">
      <c r="A139" s="14" t="s">
        <v>141</v>
      </c>
      <c r="B139" s="378">
        <v>110</v>
      </c>
      <c r="C139" s="378">
        <v>109</v>
      </c>
      <c r="D139" s="378">
        <v>131</v>
      </c>
      <c r="E139" s="378">
        <v>112</v>
      </c>
      <c r="F139" s="378">
        <v>104</v>
      </c>
      <c r="G139" s="252">
        <v>120</v>
      </c>
      <c r="H139" s="252">
        <v>142</v>
      </c>
      <c r="I139" s="254">
        <v>143</v>
      </c>
      <c r="J139" s="254">
        <v>87</v>
      </c>
      <c r="K139" s="254">
        <v>131</v>
      </c>
      <c r="L139" s="255">
        <v>105</v>
      </c>
      <c r="M139" s="386">
        <f t="shared" si="6"/>
        <v>1294</v>
      </c>
      <c r="N139" s="491">
        <f t="shared" si="7"/>
        <v>117.63636363636364</v>
      </c>
      <c r="O139" s="496">
        <f t="shared" si="8"/>
        <v>4.839735198414183</v>
      </c>
    </row>
    <row r="140" spans="1:15" ht="15">
      <c r="A140" s="14" t="s">
        <v>453</v>
      </c>
      <c r="B140" s="378">
        <v>11</v>
      </c>
      <c r="C140" s="378">
        <f>8+5</f>
        <v>13</v>
      </c>
      <c r="D140" s="378">
        <v>8</v>
      </c>
      <c r="E140" s="378">
        <v>11</v>
      </c>
      <c r="F140" s="378">
        <v>9</v>
      </c>
      <c r="G140" s="252">
        <v>22</v>
      </c>
      <c r="H140" s="252">
        <v>7</v>
      </c>
      <c r="I140" s="254">
        <v>16</v>
      </c>
      <c r="J140" s="254">
        <v>11</v>
      </c>
      <c r="K140" s="254">
        <v>12</v>
      </c>
      <c r="L140" s="255">
        <v>14</v>
      </c>
      <c r="M140" s="386">
        <f t="shared" si="6"/>
        <v>134</v>
      </c>
      <c r="N140" s="491">
        <f t="shared" si="7"/>
        <v>12.181818181818182</v>
      </c>
      <c r="O140" s="496">
        <f t="shared" si="8"/>
        <v>0.5011781426487638</v>
      </c>
    </row>
    <row r="141" spans="1:15" ht="15">
      <c r="A141" s="14" t="s">
        <v>8</v>
      </c>
      <c r="B141" s="378">
        <v>41</v>
      </c>
      <c r="C141" s="378">
        <v>53</v>
      </c>
      <c r="D141" s="378">
        <v>39</v>
      </c>
      <c r="E141" s="378">
        <v>32</v>
      </c>
      <c r="F141" s="378">
        <v>43</v>
      </c>
      <c r="G141" s="252">
        <v>49</v>
      </c>
      <c r="H141" s="252">
        <v>77</v>
      </c>
      <c r="I141" s="254">
        <v>100</v>
      </c>
      <c r="J141" s="254">
        <v>87</v>
      </c>
      <c r="K141" s="254">
        <v>82</v>
      </c>
      <c r="L141" s="255">
        <v>84</v>
      </c>
      <c r="M141" s="386">
        <f t="shared" si="6"/>
        <v>687</v>
      </c>
      <c r="N141" s="491">
        <f t="shared" si="7"/>
        <v>62.45454545454545</v>
      </c>
      <c r="O141" s="496">
        <f t="shared" si="8"/>
        <v>2.56947301492314</v>
      </c>
    </row>
    <row r="142" spans="1:15" ht="15">
      <c r="A142" s="14" t="s">
        <v>454</v>
      </c>
      <c r="B142" s="378">
        <v>10</v>
      </c>
      <c r="C142" s="378">
        <v>13</v>
      </c>
      <c r="D142" s="378">
        <v>9</v>
      </c>
      <c r="E142" s="378">
        <v>8</v>
      </c>
      <c r="F142" s="378">
        <v>3</v>
      </c>
      <c r="G142" s="252">
        <v>7</v>
      </c>
      <c r="H142" s="252">
        <v>18</v>
      </c>
      <c r="I142" s="254">
        <v>13</v>
      </c>
      <c r="J142" s="254">
        <v>10</v>
      </c>
      <c r="K142" s="254">
        <v>9</v>
      </c>
      <c r="L142" s="255">
        <v>13</v>
      </c>
      <c r="M142" s="386">
        <f t="shared" si="6"/>
        <v>113</v>
      </c>
      <c r="N142" s="491">
        <f t="shared" si="7"/>
        <v>10.272727272727273</v>
      </c>
      <c r="O142" s="496">
        <f t="shared" si="8"/>
        <v>0.4226352993978382</v>
      </c>
    </row>
    <row r="143" spans="1:15" ht="15">
      <c r="A143" s="14" t="s">
        <v>455</v>
      </c>
      <c r="B143" s="378">
        <v>4</v>
      </c>
      <c r="C143" s="378">
        <v>6</v>
      </c>
      <c r="D143" s="378">
        <v>6</v>
      </c>
      <c r="E143" s="378">
        <v>0</v>
      </c>
      <c r="F143" s="378">
        <v>12</v>
      </c>
      <c r="G143" s="252">
        <v>9</v>
      </c>
      <c r="H143" s="252">
        <v>7</v>
      </c>
      <c r="I143" s="254">
        <v>9</v>
      </c>
      <c r="J143" s="254">
        <v>14</v>
      </c>
      <c r="K143" s="254">
        <v>12</v>
      </c>
      <c r="L143" s="255">
        <v>4</v>
      </c>
      <c r="M143" s="386">
        <f t="shared" si="6"/>
        <v>83</v>
      </c>
      <c r="N143" s="491">
        <f t="shared" si="7"/>
        <v>7.545454545454546</v>
      </c>
      <c r="O143" s="496">
        <f t="shared" si="8"/>
        <v>0.3104312376108015</v>
      </c>
    </row>
    <row r="144" spans="1:15" ht="15">
      <c r="A144" s="14" t="s">
        <v>35</v>
      </c>
      <c r="B144" s="378">
        <v>15</v>
      </c>
      <c r="C144" s="378">
        <v>14</v>
      </c>
      <c r="D144" s="378">
        <v>15</v>
      </c>
      <c r="E144" s="378">
        <v>12</v>
      </c>
      <c r="F144" s="378">
        <v>4</v>
      </c>
      <c r="G144" s="252">
        <v>11</v>
      </c>
      <c r="H144" s="252">
        <v>9</v>
      </c>
      <c r="I144" s="254">
        <v>14</v>
      </c>
      <c r="J144" s="254">
        <v>11</v>
      </c>
      <c r="K144" s="254">
        <v>21</v>
      </c>
      <c r="L144" s="255">
        <v>18</v>
      </c>
      <c r="M144" s="386">
        <f t="shared" si="6"/>
        <v>144</v>
      </c>
      <c r="N144" s="491">
        <f t="shared" si="7"/>
        <v>13.090909090909092</v>
      </c>
      <c r="O144" s="496">
        <f t="shared" si="8"/>
        <v>0.538579496577776</v>
      </c>
    </row>
    <row r="145" spans="1:15" ht="15">
      <c r="A145" s="14" t="s">
        <v>143</v>
      </c>
      <c r="B145" s="378">
        <v>0</v>
      </c>
      <c r="C145" s="378">
        <v>0</v>
      </c>
      <c r="D145" s="378">
        <v>0</v>
      </c>
      <c r="E145" s="378">
        <v>0</v>
      </c>
      <c r="F145" s="378">
        <v>0</v>
      </c>
      <c r="G145" s="252">
        <v>0</v>
      </c>
      <c r="H145" s="252">
        <v>0</v>
      </c>
      <c r="I145" s="254">
        <v>0</v>
      </c>
      <c r="J145" s="254">
        <v>0</v>
      </c>
      <c r="K145" s="254">
        <v>0</v>
      </c>
      <c r="L145" s="255">
        <v>0</v>
      </c>
      <c r="M145" s="386">
        <f t="shared" si="6"/>
        <v>0</v>
      </c>
      <c r="N145" s="491">
        <f t="shared" si="7"/>
        <v>0</v>
      </c>
      <c r="O145" s="496">
        <f t="shared" si="8"/>
        <v>0</v>
      </c>
    </row>
    <row r="146" spans="1:15" ht="15">
      <c r="A146" s="14" t="s">
        <v>456</v>
      </c>
      <c r="B146" s="378">
        <v>78</v>
      </c>
      <c r="C146" s="378">
        <v>84</v>
      </c>
      <c r="D146" s="378">
        <v>63</v>
      </c>
      <c r="E146" s="378">
        <v>91</v>
      </c>
      <c r="F146" s="378">
        <v>51</v>
      </c>
      <c r="G146" s="252">
        <v>35</v>
      </c>
      <c r="H146" s="252">
        <v>62</v>
      </c>
      <c r="I146" s="254">
        <v>40</v>
      </c>
      <c r="J146" s="254">
        <v>46</v>
      </c>
      <c r="K146" s="254">
        <v>55</v>
      </c>
      <c r="L146" s="255">
        <v>51</v>
      </c>
      <c r="M146" s="386">
        <f t="shared" si="6"/>
        <v>656</v>
      </c>
      <c r="N146" s="491">
        <f t="shared" si="7"/>
        <v>59.63636363636363</v>
      </c>
      <c r="O146" s="496">
        <f t="shared" si="8"/>
        <v>2.4535288177432024</v>
      </c>
    </row>
    <row r="147" spans="1:15" s="290" customFormat="1" ht="15">
      <c r="A147" s="14" t="s">
        <v>523</v>
      </c>
      <c r="B147" s="378">
        <v>0</v>
      </c>
      <c r="C147" s="378">
        <v>0</v>
      </c>
      <c r="D147" s="378">
        <v>0</v>
      </c>
      <c r="E147" s="378">
        <v>2</v>
      </c>
      <c r="F147" s="378">
        <v>0</v>
      </c>
      <c r="G147" s="252">
        <v>0</v>
      </c>
      <c r="H147" s="252">
        <v>0</v>
      </c>
      <c r="I147" s="254">
        <v>0</v>
      </c>
      <c r="J147" s="254">
        <v>0</v>
      </c>
      <c r="K147" s="254">
        <v>0</v>
      </c>
      <c r="L147" s="255">
        <v>0</v>
      </c>
      <c r="M147" s="386">
        <f t="shared" si="6"/>
        <v>2</v>
      </c>
      <c r="N147" s="491">
        <f t="shared" si="7"/>
        <v>0.18181818181818182</v>
      </c>
      <c r="O147" s="496">
        <f t="shared" si="8"/>
        <v>0.0074802707858024455</v>
      </c>
    </row>
    <row r="148" spans="1:15" ht="15">
      <c r="A148" s="14" t="s">
        <v>184</v>
      </c>
      <c r="B148" s="378">
        <v>12</v>
      </c>
      <c r="C148" s="378">
        <v>8</v>
      </c>
      <c r="D148" s="378">
        <v>13</v>
      </c>
      <c r="E148" s="378">
        <v>1</v>
      </c>
      <c r="F148" s="378">
        <v>2</v>
      </c>
      <c r="G148" s="252">
        <v>7</v>
      </c>
      <c r="H148" s="252">
        <v>4</v>
      </c>
      <c r="I148" s="254">
        <v>4</v>
      </c>
      <c r="J148" s="254">
        <v>3</v>
      </c>
      <c r="K148" s="254">
        <v>3</v>
      </c>
      <c r="L148" s="255">
        <v>1</v>
      </c>
      <c r="M148" s="386">
        <f t="shared" si="6"/>
        <v>58</v>
      </c>
      <c r="N148" s="491">
        <f t="shared" si="7"/>
        <v>5.2727272727272725</v>
      </c>
      <c r="O148" s="496">
        <f t="shared" si="8"/>
        <v>0.21692785278827095</v>
      </c>
    </row>
    <row r="149" spans="1:15" ht="15">
      <c r="A149" s="14" t="s">
        <v>457</v>
      </c>
      <c r="B149" s="378">
        <v>2</v>
      </c>
      <c r="C149" s="378">
        <v>0</v>
      </c>
      <c r="D149" s="378">
        <v>0</v>
      </c>
      <c r="E149" s="378">
        <v>0</v>
      </c>
      <c r="F149" s="378">
        <v>0</v>
      </c>
      <c r="G149" s="252">
        <v>0</v>
      </c>
      <c r="H149" s="252">
        <v>0</v>
      </c>
      <c r="I149" s="254">
        <v>0</v>
      </c>
      <c r="J149" s="254">
        <v>0</v>
      </c>
      <c r="K149" s="254">
        <v>0</v>
      </c>
      <c r="L149" s="255">
        <v>2</v>
      </c>
      <c r="M149" s="386">
        <f t="shared" si="6"/>
        <v>4</v>
      </c>
      <c r="N149" s="491">
        <f t="shared" si="7"/>
        <v>0.36363636363636365</v>
      </c>
      <c r="O149" s="496">
        <f t="shared" si="8"/>
        <v>0.014960541571604891</v>
      </c>
    </row>
    <row r="150" spans="1:15" ht="15">
      <c r="A150" s="14" t="s">
        <v>231</v>
      </c>
      <c r="B150" s="378">
        <v>0</v>
      </c>
      <c r="C150" s="378">
        <v>0</v>
      </c>
      <c r="D150" s="378">
        <v>0</v>
      </c>
      <c r="E150" s="378">
        <v>0</v>
      </c>
      <c r="F150" s="378">
        <v>0</v>
      </c>
      <c r="G150" s="252">
        <v>1</v>
      </c>
      <c r="H150" s="252">
        <v>0</v>
      </c>
      <c r="I150" s="254">
        <v>0</v>
      </c>
      <c r="J150" s="254">
        <v>0</v>
      </c>
      <c r="K150" s="254">
        <v>0</v>
      </c>
      <c r="L150" s="255">
        <v>0</v>
      </c>
      <c r="M150" s="386">
        <f t="shared" si="6"/>
        <v>1</v>
      </c>
      <c r="N150" s="491">
        <f t="shared" si="7"/>
        <v>0.09090909090909091</v>
      </c>
      <c r="O150" s="496">
        <f t="shared" si="8"/>
        <v>0.0037401353929012227</v>
      </c>
    </row>
    <row r="151" spans="1:15" ht="15">
      <c r="A151" s="14" t="s">
        <v>61</v>
      </c>
      <c r="B151" s="378">
        <v>0</v>
      </c>
      <c r="C151" s="378">
        <v>1</v>
      </c>
      <c r="D151" s="378">
        <v>0</v>
      </c>
      <c r="E151" s="378">
        <v>0</v>
      </c>
      <c r="F151" s="378">
        <v>3</v>
      </c>
      <c r="G151" s="252">
        <v>0</v>
      </c>
      <c r="H151" s="252">
        <v>0</v>
      </c>
      <c r="I151" s="254">
        <v>0</v>
      </c>
      <c r="J151" s="254">
        <v>0</v>
      </c>
      <c r="K151" s="254">
        <v>0</v>
      </c>
      <c r="L151" s="255">
        <v>1</v>
      </c>
      <c r="M151" s="386">
        <f t="shared" si="6"/>
        <v>5</v>
      </c>
      <c r="N151" s="491">
        <f t="shared" si="7"/>
        <v>0.45454545454545453</v>
      </c>
      <c r="O151" s="496">
        <f t="shared" si="8"/>
        <v>0.018700676964506113</v>
      </c>
    </row>
    <row r="152" spans="1:15" ht="15">
      <c r="A152" s="14" t="s">
        <v>29</v>
      </c>
      <c r="B152" s="378">
        <v>3</v>
      </c>
      <c r="C152" s="378">
        <v>6</v>
      </c>
      <c r="D152" s="378">
        <v>5</v>
      </c>
      <c r="E152" s="378">
        <v>8</v>
      </c>
      <c r="F152" s="378">
        <v>5</v>
      </c>
      <c r="G152" s="252">
        <v>1</v>
      </c>
      <c r="H152" s="252">
        <v>2</v>
      </c>
      <c r="I152" s="254">
        <v>3</v>
      </c>
      <c r="J152" s="254">
        <v>6</v>
      </c>
      <c r="K152" s="254">
        <v>4</v>
      </c>
      <c r="L152" s="255">
        <v>5</v>
      </c>
      <c r="M152" s="386">
        <f t="shared" si="6"/>
        <v>48</v>
      </c>
      <c r="N152" s="491">
        <f t="shared" si="7"/>
        <v>4.363636363636363</v>
      </c>
      <c r="O152" s="496">
        <f t="shared" si="8"/>
        <v>0.1795264988592587</v>
      </c>
    </row>
    <row r="153" spans="1:15" ht="15">
      <c r="A153" s="14" t="s">
        <v>458</v>
      </c>
      <c r="B153" s="378">
        <v>168</v>
      </c>
      <c r="C153" s="378">
        <v>194</v>
      </c>
      <c r="D153" s="378">
        <v>158</v>
      </c>
      <c r="E153" s="378">
        <v>186</v>
      </c>
      <c r="F153" s="378">
        <v>217</v>
      </c>
      <c r="G153" s="252">
        <v>206</v>
      </c>
      <c r="H153" s="252">
        <v>138</v>
      </c>
      <c r="I153" s="254">
        <v>94</v>
      </c>
      <c r="J153" s="254">
        <v>115</v>
      </c>
      <c r="K153" s="254">
        <v>209</v>
      </c>
      <c r="L153" s="255">
        <v>204</v>
      </c>
      <c r="M153" s="386">
        <f t="shared" si="6"/>
        <v>1889</v>
      </c>
      <c r="N153" s="491">
        <f t="shared" si="7"/>
        <v>171.72727272727272</v>
      </c>
      <c r="O153" s="496">
        <f t="shared" si="8"/>
        <v>7.06511575719041</v>
      </c>
    </row>
    <row r="154" spans="1:15" ht="15">
      <c r="A154" s="14" t="s">
        <v>263</v>
      </c>
      <c r="B154" s="378">
        <v>0</v>
      </c>
      <c r="C154" s="378">
        <v>0</v>
      </c>
      <c r="D154" s="378">
        <v>0</v>
      </c>
      <c r="E154" s="378">
        <v>0</v>
      </c>
      <c r="F154" s="378">
        <v>0</v>
      </c>
      <c r="G154" s="252">
        <v>0</v>
      </c>
      <c r="H154" s="252">
        <v>0</v>
      </c>
      <c r="I154" s="254">
        <v>0</v>
      </c>
      <c r="J154" s="254">
        <v>0</v>
      </c>
      <c r="K154" s="254">
        <v>0</v>
      </c>
      <c r="L154" s="255">
        <v>0</v>
      </c>
      <c r="M154" s="386">
        <f t="shared" si="6"/>
        <v>0</v>
      </c>
      <c r="N154" s="491">
        <f t="shared" si="7"/>
        <v>0</v>
      </c>
      <c r="O154" s="496">
        <f t="shared" si="8"/>
        <v>0</v>
      </c>
    </row>
    <row r="155" spans="1:15" s="290" customFormat="1" ht="15">
      <c r="A155" s="14" t="s">
        <v>253</v>
      </c>
      <c r="B155" s="378">
        <v>0</v>
      </c>
      <c r="C155" s="378">
        <v>0</v>
      </c>
      <c r="D155" s="378">
        <v>0</v>
      </c>
      <c r="E155" s="378">
        <v>0</v>
      </c>
      <c r="F155" s="378">
        <v>0</v>
      </c>
      <c r="G155" s="252">
        <v>0</v>
      </c>
      <c r="H155" s="252">
        <v>0</v>
      </c>
      <c r="I155" s="254">
        <v>0</v>
      </c>
      <c r="J155" s="254">
        <v>0</v>
      </c>
      <c r="K155" s="254">
        <v>0</v>
      </c>
      <c r="L155" s="255">
        <v>13</v>
      </c>
      <c r="M155" s="386">
        <f t="shared" si="6"/>
        <v>13</v>
      </c>
      <c r="N155" s="491">
        <f t="shared" si="7"/>
        <v>1.1818181818181819</v>
      </c>
      <c r="O155" s="496">
        <f t="shared" si="8"/>
        <v>0.0486217601077159</v>
      </c>
    </row>
    <row r="156" spans="1:15" ht="15">
      <c r="A156" s="14" t="s">
        <v>459</v>
      </c>
      <c r="B156" s="378">
        <v>3</v>
      </c>
      <c r="C156" s="378">
        <v>0</v>
      </c>
      <c r="D156" s="378">
        <v>1</v>
      </c>
      <c r="E156" s="378">
        <v>1</v>
      </c>
      <c r="F156" s="378">
        <v>0</v>
      </c>
      <c r="G156" s="252">
        <v>1</v>
      </c>
      <c r="H156" s="252">
        <v>2</v>
      </c>
      <c r="I156" s="254">
        <v>2</v>
      </c>
      <c r="J156" s="254">
        <v>0</v>
      </c>
      <c r="K156" s="254">
        <v>0</v>
      </c>
      <c r="L156" s="255">
        <v>0</v>
      </c>
      <c r="M156" s="386">
        <f t="shared" si="6"/>
        <v>10</v>
      </c>
      <c r="N156" s="491">
        <f t="shared" si="7"/>
        <v>0.9090909090909091</v>
      </c>
      <c r="O156" s="496">
        <f t="shared" si="8"/>
        <v>0.03740135392901223</v>
      </c>
    </row>
    <row r="157" spans="1:15" s="290" customFormat="1" ht="15">
      <c r="A157" s="14" t="s">
        <v>527</v>
      </c>
      <c r="B157" s="378">
        <v>1</v>
      </c>
      <c r="C157" s="378">
        <v>1</v>
      </c>
      <c r="D157" s="378">
        <v>2</v>
      </c>
      <c r="E157" s="378">
        <v>0</v>
      </c>
      <c r="F157" s="378">
        <v>0</v>
      </c>
      <c r="G157" s="252">
        <v>0</v>
      </c>
      <c r="H157" s="252">
        <v>0</v>
      </c>
      <c r="I157" s="254">
        <v>0</v>
      </c>
      <c r="J157" s="254">
        <v>0</v>
      </c>
      <c r="K157" s="254">
        <v>0</v>
      </c>
      <c r="L157" s="255">
        <v>0</v>
      </c>
      <c r="M157" s="386">
        <f t="shared" si="6"/>
        <v>4</v>
      </c>
      <c r="N157" s="491">
        <f t="shared" si="7"/>
        <v>0.36363636363636365</v>
      </c>
      <c r="O157" s="496">
        <f t="shared" si="8"/>
        <v>0.014960541571604891</v>
      </c>
    </row>
    <row r="158" spans="1:15" ht="15">
      <c r="A158" s="14" t="s">
        <v>460</v>
      </c>
      <c r="B158" s="378">
        <v>0</v>
      </c>
      <c r="C158" s="378">
        <v>0</v>
      </c>
      <c r="D158" s="378">
        <v>0</v>
      </c>
      <c r="E158" s="378">
        <v>0</v>
      </c>
      <c r="F158" s="378">
        <v>0</v>
      </c>
      <c r="G158" s="252">
        <v>0</v>
      </c>
      <c r="H158" s="252">
        <v>0</v>
      </c>
      <c r="I158" s="254">
        <v>0</v>
      </c>
      <c r="J158" s="254">
        <v>1</v>
      </c>
      <c r="K158" s="254">
        <v>1</v>
      </c>
      <c r="L158" s="255">
        <v>0</v>
      </c>
      <c r="M158" s="386">
        <f t="shared" si="6"/>
        <v>2</v>
      </c>
      <c r="N158" s="491">
        <f t="shared" si="7"/>
        <v>0.18181818181818182</v>
      </c>
      <c r="O158" s="496">
        <f t="shared" si="8"/>
        <v>0.0074802707858024455</v>
      </c>
    </row>
    <row r="159" spans="1:15" ht="15">
      <c r="A159" s="14" t="s">
        <v>4</v>
      </c>
      <c r="B159" s="378">
        <v>23</v>
      </c>
      <c r="C159" s="378">
        <v>13</v>
      </c>
      <c r="D159" s="378">
        <v>28</v>
      </c>
      <c r="E159" s="378">
        <v>21</v>
      </c>
      <c r="F159" s="378">
        <v>23</v>
      </c>
      <c r="G159" s="252">
        <v>43</v>
      </c>
      <c r="H159" s="252">
        <v>68</v>
      </c>
      <c r="I159" s="254">
        <v>93</v>
      </c>
      <c r="J159" s="254">
        <v>90</v>
      </c>
      <c r="K159" s="254">
        <v>62</v>
      </c>
      <c r="L159" s="255">
        <v>72</v>
      </c>
      <c r="M159" s="386">
        <f t="shared" si="6"/>
        <v>536</v>
      </c>
      <c r="N159" s="491">
        <f t="shared" si="7"/>
        <v>48.72727272727273</v>
      </c>
      <c r="O159" s="496">
        <f t="shared" si="8"/>
        <v>2.0047125705950553</v>
      </c>
    </row>
    <row r="160" spans="1:15" ht="15">
      <c r="A160" s="14" t="s">
        <v>148</v>
      </c>
      <c r="B160" s="378">
        <v>0</v>
      </c>
      <c r="C160" s="378">
        <v>0</v>
      </c>
      <c r="D160" s="378">
        <v>0</v>
      </c>
      <c r="E160" s="378">
        <v>0</v>
      </c>
      <c r="F160" s="378">
        <v>0</v>
      </c>
      <c r="G160" s="252">
        <v>0</v>
      </c>
      <c r="H160" s="252">
        <v>0</v>
      </c>
      <c r="I160" s="254">
        <v>0</v>
      </c>
      <c r="J160" s="254">
        <v>0</v>
      </c>
      <c r="K160" s="254">
        <v>1</v>
      </c>
      <c r="L160" s="255">
        <v>1</v>
      </c>
      <c r="M160" s="386">
        <f t="shared" si="6"/>
        <v>2</v>
      </c>
      <c r="N160" s="491">
        <f t="shared" si="7"/>
        <v>0.18181818181818182</v>
      </c>
      <c r="O160" s="496">
        <f t="shared" si="8"/>
        <v>0.0074802707858024455</v>
      </c>
    </row>
    <row r="161" spans="1:15" ht="15">
      <c r="A161" s="14" t="s">
        <v>149</v>
      </c>
      <c r="B161" s="378">
        <v>3</v>
      </c>
      <c r="C161" s="378">
        <v>7</v>
      </c>
      <c r="D161" s="378">
        <v>8</v>
      </c>
      <c r="E161" s="378">
        <v>8</v>
      </c>
      <c r="F161" s="378">
        <v>8</v>
      </c>
      <c r="G161" s="252">
        <v>10</v>
      </c>
      <c r="H161" s="252">
        <v>9</v>
      </c>
      <c r="I161" s="254">
        <v>4</v>
      </c>
      <c r="J161" s="254">
        <v>7</v>
      </c>
      <c r="K161" s="254">
        <v>2</v>
      </c>
      <c r="L161" s="255">
        <v>6</v>
      </c>
      <c r="M161" s="386">
        <f t="shared" si="6"/>
        <v>72</v>
      </c>
      <c r="N161" s="491">
        <f t="shared" si="7"/>
        <v>6.545454545454546</v>
      </c>
      <c r="O161" s="496">
        <f t="shared" si="8"/>
        <v>0.269289748288888</v>
      </c>
    </row>
    <row r="162" spans="1:15" ht="15">
      <c r="A162" s="14" t="s">
        <v>461</v>
      </c>
      <c r="B162" s="378">
        <v>0</v>
      </c>
      <c r="C162" s="378">
        <v>0</v>
      </c>
      <c r="D162" s="378">
        <v>3</v>
      </c>
      <c r="E162" s="378">
        <v>0</v>
      </c>
      <c r="F162" s="378">
        <v>1</v>
      </c>
      <c r="G162" s="252">
        <v>1</v>
      </c>
      <c r="H162" s="252">
        <v>1</v>
      </c>
      <c r="I162" s="254">
        <v>1</v>
      </c>
      <c r="J162" s="254">
        <v>0</v>
      </c>
      <c r="K162" s="254">
        <v>2</v>
      </c>
      <c r="L162" s="255">
        <v>0</v>
      </c>
      <c r="M162" s="386">
        <f t="shared" si="6"/>
        <v>9</v>
      </c>
      <c r="N162" s="491">
        <f t="shared" si="7"/>
        <v>0.8181818181818182</v>
      </c>
      <c r="O162" s="496">
        <f t="shared" si="8"/>
        <v>0.033661218536111</v>
      </c>
    </row>
    <row r="163" spans="1:15" ht="15">
      <c r="A163" s="14" t="s">
        <v>462</v>
      </c>
      <c r="B163" s="378">
        <v>0</v>
      </c>
      <c r="C163" s="378">
        <v>0</v>
      </c>
      <c r="D163" s="378">
        <v>0</v>
      </c>
      <c r="E163" s="378">
        <v>0</v>
      </c>
      <c r="F163" s="378">
        <v>0</v>
      </c>
      <c r="G163" s="252">
        <v>0</v>
      </c>
      <c r="H163" s="252">
        <v>1</v>
      </c>
      <c r="I163" s="254">
        <v>0</v>
      </c>
      <c r="J163" s="254">
        <v>0</v>
      </c>
      <c r="K163" s="254">
        <v>1</v>
      </c>
      <c r="L163" s="255">
        <v>0</v>
      </c>
      <c r="M163" s="386">
        <f t="shared" si="6"/>
        <v>2</v>
      </c>
      <c r="N163" s="491">
        <f t="shared" si="7"/>
        <v>0.18181818181818182</v>
      </c>
      <c r="O163" s="496">
        <f t="shared" si="8"/>
        <v>0.0074802707858024455</v>
      </c>
    </row>
    <row r="164" spans="1:15" ht="15">
      <c r="A164" s="14" t="s">
        <v>414</v>
      </c>
      <c r="B164" s="378">
        <v>0</v>
      </c>
      <c r="C164" s="378">
        <v>0</v>
      </c>
      <c r="D164" s="378">
        <v>0</v>
      </c>
      <c r="E164" s="378">
        <v>0</v>
      </c>
      <c r="F164" s="378">
        <v>0</v>
      </c>
      <c r="G164" s="252">
        <v>1</v>
      </c>
      <c r="H164" s="252">
        <v>0</v>
      </c>
      <c r="I164" s="254">
        <v>1</v>
      </c>
      <c r="J164" s="254">
        <v>0</v>
      </c>
      <c r="K164" s="254">
        <v>0</v>
      </c>
      <c r="L164" s="255">
        <v>0</v>
      </c>
      <c r="M164" s="386">
        <f t="shared" si="6"/>
        <v>2</v>
      </c>
      <c r="N164" s="491">
        <f t="shared" si="7"/>
        <v>0.18181818181818182</v>
      </c>
      <c r="O164" s="496">
        <f t="shared" si="8"/>
        <v>0.0074802707858024455</v>
      </c>
    </row>
    <row r="165" spans="1:15" s="290" customFormat="1" ht="15">
      <c r="A165" s="14" t="s">
        <v>528</v>
      </c>
      <c r="B165" s="378">
        <v>0</v>
      </c>
      <c r="C165" s="378">
        <v>0</v>
      </c>
      <c r="D165" s="378">
        <v>1</v>
      </c>
      <c r="E165" s="378">
        <v>0</v>
      </c>
      <c r="F165" s="378">
        <v>0</v>
      </c>
      <c r="G165" s="252">
        <v>0</v>
      </c>
      <c r="H165" s="252">
        <v>0</v>
      </c>
      <c r="I165" s="254">
        <v>0</v>
      </c>
      <c r="J165" s="254">
        <v>0</v>
      </c>
      <c r="K165" s="254">
        <v>0</v>
      </c>
      <c r="L165" s="255">
        <v>0</v>
      </c>
      <c r="M165" s="386">
        <f t="shared" si="6"/>
        <v>1</v>
      </c>
      <c r="N165" s="491">
        <f t="shared" si="7"/>
        <v>0.09090909090909091</v>
      </c>
      <c r="O165" s="496">
        <f t="shared" si="8"/>
        <v>0.0037401353929012227</v>
      </c>
    </row>
    <row r="166" spans="1:15" ht="15">
      <c r="A166" s="14" t="s">
        <v>463</v>
      </c>
      <c r="B166" s="378">
        <v>0</v>
      </c>
      <c r="C166" s="378">
        <v>0</v>
      </c>
      <c r="D166" s="378">
        <v>2</v>
      </c>
      <c r="E166" s="378">
        <v>2</v>
      </c>
      <c r="F166" s="378">
        <v>0</v>
      </c>
      <c r="G166" s="252">
        <v>0</v>
      </c>
      <c r="H166" s="252">
        <v>2</v>
      </c>
      <c r="I166" s="254">
        <v>1</v>
      </c>
      <c r="J166" s="254">
        <v>0</v>
      </c>
      <c r="K166" s="254">
        <v>1</v>
      </c>
      <c r="L166" s="255">
        <v>2</v>
      </c>
      <c r="M166" s="386">
        <f t="shared" si="6"/>
        <v>10</v>
      </c>
      <c r="N166" s="491">
        <f t="shared" si="7"/>
        <v>0.9090909090909091</v>
      </c>
      <c r="O166" s="496">
        <f t="shared" si="8"/>
        <v>0.03740135392901223</v>
      </c>
    </row>
    <row r="167" spans="1:15" ht="15">
      <c r="A167" s="14" t="s">
        <v>76</v>
      </c>
      <c r="B167" s="378">
        <v>0</v>
      </c>
      <c r="C167" s="378">
        <v>1</v>
      </c>
      <c r="D167" s="378">
        <v>0</v>
      </c>
      <c r="E167" s="378">
        <v>3</v>
      </c>
      <c r="F167" s="378">
        <v>0</v>
      </c>
      <c r="G167" s="252">
        <v>2</v>
      </c>
      <c r="H167" s="252">
        <v>3</v>
      </c>
      <c r="I167" s="254">
        <v>4</v>
      </c>
      <c r="J167" s="254">
        <v>2</v>
      </c>
      <c r="K167" s="254">
        <v>3</v>
      </c>
      <c r="L167" s="255">
        <v>1</v>
      </c>
      <c r="M167" s="386">
        <f t="shared" si="6"/>
        <v>19</v>
      </c>
      <c r="N167" s="491">
        <f t="shared" si="7"/>
        <v>1.7272727272727273</v>
      </c>
      <c r="O167" s="496">
        <f t="shared" si="8"/>
        <v>0.07106257246512324</v>
      </c>
    </row>
    <row r="168" spans="1:15" ht="15">
      <c r="A168" s="14" t="s">
        <v>254</v>
      </c>
      <c r="B168" s="378">
        <v>2</v>
      </c>
      <c r="C168" s="378">
        <v>1</v>
      </c>
      <c r="D168" s="378">
        <v>2</v>
      </c>
      <c r="E168" s="378">
        <v>0</v>
      </c>
      <c r="F168" s="378">
        <v>0</v>
      </c>
      <c r="G168" s="252">
        <v>0</v>
      </c>
      <c r="H168" s="252">
        <v>4</v>
      </c>
      <c r="I168" s="254">
        <v>2</v>
      </c>
      <c r="J168" s="254">
        <v>0</v>
      </c>
      <c r="K168" s="254">
        <v>2</v>
      </c>
      <c r="L168" s="255">
        <v>0</v>
      </c>
      <c r="M168" s="386">
        <f t="shared" si="6"/>
        <v>13</v>
      </c>
      <c r="N168" s="491">
        <f t="shared" si="7"/>
        <v>1.1818181818181819</v>
      </c>
      <c r="O168" s="496">
        <f t="shared" si="8"/>
        <v>0.0486217601077159</v>
      </c>
    </row>
    <row r="169" spans="1:15" ht="15">
      <c r="A169" s="14" t="s">
        <v>464</v>
      </c>
      <c r="B169" s="378">
        <v>0</v>
      </c>
      <c r="C169" s="378">
        <v>0</v>
      </c>
      <c r="D169" s="378">
        <v>0</v>
      </c>
      <c r="E169" s="378">
        <v>0</v>
      </c>
      <c r="F169" s="378">
        <v>1</v>
      </c>
      <c r="G169" s="252">
        <v>0</v>
      </c>
      <c r="H169" s="252">
        <v>1</v>
      </c>
      <c r="I169" s="254">
        <v>0</v>
      </c>
      <c r="J169" s="254">
        <v>2</v>
      </c>
      <c r="K169" s="254">
        <v>2</v>
      </c>
      <c r="L169" s="255">
        <v>1</v>
      </c>
      <c r="M169" s="386">
        <f t="shared" si="6"/>
        <v>7</v>
      </c>
      <c r="N169" s="491">
        <f t="shared" si="7"/>
        <v>0.6363636363636364</v>
      </c>
      <c r="O169" s="496">
        <f t="shared" si="8"/>
        <v>0.02618094775030856</v>
      </c>
    </row>
    <row r="170" spans="1:15" ht="15">
      <c r="A170" s="14" t="s">
        <v>74</v>
      </c>
      <c r="B170" s="378">
        <v>0</v>
      </c>
      <c r="C170" s="378">
        <v>0</v>
      </c>
      <c r="D170" s="378">
        <v>0</v>
      </c>
      <c r="E170" s="378">
        <v>0</v>
      </c>
      <c r="F170" s="378">
        <v>0</v>
      </c>
      <c r="G170" s="252">
        <v>1</v>
      </c>
      <c r="H170" s="252">
        <v>1</v>
      </c>
      <c r="I170" s="254">
        <v>1</v>
      </c>
      <c r="J170" s="254">
        <v>2</v>
      </c>
      <c r="K170" s="254">
        <v>4</v>
      </c>
      <c r="L170" s="255">
        <v>5</v>
      </c>
      <c r="M170" s="386">
        <f t="shared" si="6"/>
        <v>14</v>
      </c>
      <c r="N170" s="491">
        <f t="shared" si="7"/>
        <v>1.2727272727272727</v>
      </c>
      <c r="O170" s="496">
        <f t="shared" si="8"/>
        <v>0.05236189550061712</v>
      </c>
    </row>
    <row r="171" spans="1:15" ht="15">
      <c r="A171" s="14" t="s">
        <v>186</v>
      </c>
      <c r="B171" s="378">
        <v>0</v>
      </c>
      <c r="C171" s="378">
        <v>0</v>
      </c>
      <c r="D171" s="378">
        <v>0</v>
      </c>
      <c r="E171" s="378">
        <v>0</v>
      </c>
      <c r="F171" s="378">
        <v>0</v>
      </c>
      <c r="G171" s="252">
        <v>0</v>
      </c>
      <c r="H171" s="252">
        <v>0</v>
      </c>
      <c r="I171" s="254">
        <v>0</v>
      </c>
      <c r="J171" s="254">
        <v>0</v>
      </c>
      <c r="K171" s="254">
        <v>0</v>
      </c>
      <c r="L171" s="255">
        <v>0</v>
      </c>
      <c r="M171" s="386">
        <f t="shared" si="6"/>
        <v>0</v>
      </c>
      <c r="N171" s="491">
        <f t="shared" si="7"/>
        <v>0</v>
      </c>
      <c r="O171" s="496">
        <f t="shared" si="8"/>
        <v>0</v>
      </c>
    </row>
    <row r="172" spans="1:15" ht="15">
      <c r="A172" s="14" t="s">
        <v>57</v>
      </c>
      <c r="B172" s="378">
        <v>0</v>
      </c>
      <c r="C172" s="378">
        <v>0</v>
      </c>
      <c r="D172" s="378">
        <v>0</v>
      </c>
      <c r="E172" s="378">
        <v>2</v>
      </c>
      <c r="F172" s="378">
        <v>0</v>
      </c>
      <c r="G172" s="252">
        <v>0</v>
      </c>
      <c r="H172" s="252">
        <v>4</v>
      </c>
      <c r="I172" s="254">
        <v>3</v>
      </c>
      <c r="J172" s="254">
        <v>5</v>
      </c>
      <c r="K172" s="254">
        <v>4</v>
      </c>
      <c r="L172" s="255">
        <v>1</v>
      </c>
      <c r="M172" s="386">
        <f t="shared" si="6"/>
        <v>19</v>
      </c>
      <c r="N172" s="491">
        <f t="shared" si="7"/>
        <v>1.7272727272727273</v>
      </c>
      <c r="O172" s="496">
        <f t="shared" si="8"/>
        <v>0.07106257246512324</v>
      </c>
    </row>
    <row r="173" spans="1:15" ht="15">
      <c r="A173" s="14" t="s">
        <v>23</v>
      </c>
      <c r="B173" s="378">
        <v>25</v>
      </c>
      <c r="C173" s="378">
        <v>28</v>
      </c>
      <c r="D173" s="378">
        <v>32</v>
      </c>
      <c r="E173" s="378">
        <v>18</v>
      </c>
      <c r="F173" s="378">
        <v>16</v>
      </c>
      <c r="G173" s="252">
        <v>25</v>
      </c>
      <c r="H173" s="252">
        <v>24</v>
      </c>
      <c r="I173" s="254">
        <v>14</v>
      </c>
      <c r="J173" s="254">
        <v>24</v>
      </c>
      <c r="K173" s="254">
        <v>24</v>
      </c>
      <c r="L173" s="255">
        <v>15</v>
      </c>
      <c r="M173" s="386">
        <f t="shared" si="6"/>
        <v>245</v>
      </c>
      <c r="N173" s="491">
        <f t="shared" si="7"/>
        <v>22.272727272727273</v>
      </c>
      <c r="O173" s="496">
        <f t="shared" si="8"/>
        <v>0.9163331712607997</v>
      </c>
    </row>
    <row r="174" spans="1:15" ht="15">
      <c r="A174" s="14" t="s">
        <v>465</v>
      </c>
      <c r="B174" s="378">
        <v>0</v>
      </c>
      <c r="C174" s="378">
        <v>0</v>
      </c>
      <c r="D174" s="378">
        <v>0</v>
      </c>
      <c r="E174" s="378">
        <v>0</v>
      </c>
      <c r="F174" s="378">
        <v>0</v>
      </c>
      <c r="G174" s="252">
        <v>1</v>
      </c>
      <c r="H174" s="252">
        <v>0</v>
      </c>
      <c r="I174" s="254">
        <v>1</v>
      </c>
      <c r="J174" s="254">
        <v>0</v>
      </c>
      <c r="K174" s="254">
        <v>0</v>
      </c>
      <c r="L174" s="255">
        <v>0</v>
      </c>
      <c r="M174" s="386">
        <f t="shared" si="6"/>
        <v>2</v>
      </c>
      <c r="N174" s="491">
        <f t="shared" si="7"/>
        <v>0.18181818181818182</v>
      </c>
      <c r="O174" s="496">
        <f t="shared" si="8"/>
        <v>0.0074802707858024455</v>
      </c>
    </row>
    <row r="175" spans="1:15" ht="15">
      <c r="A175" s="14" t="s">
        <v>187</v>
      </c>
      <c r="B175" s="378">
        <v>1</v>
      </c>
      <c r="C175" s="378">
        <v>0</v>
      </c>
      <c r="D175" s="378">
        <v>0</v>
      </c>
      <c r="E175" s="378">
        <v>0</v>
      </c>
      <c r="F175" s="378">
        <v>2</v>
      </c>
      <c r="G175" s="252">
        <v>0</v>
      </c>
      <c r="H175" s="252">
        <v>0</v>
      </c>
      <c r="I175" s="254">
        <v>1</v>
      </c>
      <c r="J175" s="254">
        <v>0</v>
      </c>
      <c r="K175" s="254">
        <v>1</v>
      </c>
      <c r="L175" s="255">
        <v>0</v>
      </c>
      <c r="M175" s="386">
        <f t="shared" si="6"/>
        <v>5</v>
      </c>
      <c r="N175" s="491">
        <f t="shared" si="7"/>
        <v>0.45454545454545453</v>
      </c>
      <c r="O175" s="496">
        <f t="shared" si="8"/>
        <v>0.018700676964506113</v>
      </c>
    </row>
    <row r="176" spans="1:15" ht="15">
      <c r="A176" s="14" t="s">
        <v>188</v>
      </c>
      <c r="B176" s="378">
        <v>3</v>
      </c>
      <c r="C176" s="378">
        <v>4</v>
      </c>
      <c r="D176" s="378">
        <v>5</v>
      </c>
      <c r="E176" s="378">
        <v>4</v>
      </c>
      <c r="F176" s="378">
        <v>14</v>
      </c>
      <c r="G176" s="252">
        <v>3</v>
      </c>
      <c r="H176" s="252">
        <v>0</v>
      </c>
      <c r="I176" s="254">
        <v>1</v>
      </c>
      <c r="J176" s="254">
        <v>2</v>
      </c>
      <c r="K176" s="254">
        <v>1</v>
      </c>
      <c r="L176" s="255">
        <v>1</v>
      </c>
      <c r="M176" s="386">
        <f t="shared" si="6"/>
        <v>38</v>
      </c>
      <c r="N176" s="491">
        <f t="shared" si="7"/>
        <v>3.4545454545454546</v>
      </c>
      <c r="O176" s="496">
        <f t="shared" si="8"/>
        <v>0.14212514493024647</v>
      </c>
    </row>
    <row r="177" spans="1:15" ht="15">
      <c r="A177" s="14" t="s">
        <v>466</v>
      </c>
      <c r="B177" s="378">
        <v>2</v>
      </c>
      <c r="C177" s="378">
        <v>10</v>
      </c>
      <c r="D177" s="378">
        <v>10</v>
      </c>
      <c r="E177" s="378">
        <v>4</v>
      </c>
      <c r="F177" s="378">
        <v>6</v>
      </c>
      <c r="G177" s="252">
        <v>5</v>
      </c>
      <c r="H177" s="252">
        <v>4</v>
      </c>
      <c r="I177" s="254">
        <v>6</v>
      </c>
      <c r="J177" s="254">
        <v>2</v>
      </c>
      <c r="K177" s="254">
        <v>4</v>
      </c>
      <c r="L177" s="255">
        <v>1</v>
      </c>
      <c r="M177" s="386">
        <f t="shared" si="6"/>
        <v>54</v>
      </c>
      <c r="N177" s="491">
        <f t="shared" si="7"/>
        <v>4.909090909090909</v>
      </c>
      <c r="O177" s="496">
        <f t="shared" si="8"/>
        <v>0.20196731121666606</v>
      </c>
    </row>
    <row r="178" spans="1:15" ht="15">
      <c r="A178" s="14" t="s">
        <v>467</v>
      </c>
      <c r="B178" s="378">
        <v>1</v>
      </c>
      <c r="C178" s="378">
        <v>1</v>
      </c>
      <c r="D178" s="378">
        <v>2</v>
      </c>
      <c r="E178" s="378">
        <v>1</v>
      </c>
      <c r="F178" s="378">
        <v>1</v>
      </c>
      <c r="G178" s="252">
        <v>1</v>
      </c>
      <c r="H178" s="252">
        <v>2</v>
      </c>
      <c r="I178" s="254">
        <v>0</v>
      </c>
      <c r="J178" s="254">
        <v>0</v>
      </c>
      <c r="K178" s="254">
        <v>2</v>
      </c>
      <c r="L178" s="255">
        <v>0</v>
      </c>
      <c r="M178" s="386">
        <f t="shared" si="6"/>
        <v>11</v>
      </c>
      <c r="N178" s="491">
        <f t="shared" si="7"/>
        <v>1</v>
      </c>
      <c r="O178" s="496">
        <f t="shared" si="8"/>
        <v>0.04114148932191345</v>
      </c>
    </row>
    <row r="179" spans="1:15" ht="15">
      <c r="A179" s="14" t="s">
        <v>151</v>
      </c>
      <c r="B179" s="378">
        <v>0</v>
      </c>
      <c r="C179" s="378">
        <v>0</v>
      </c>
      <c r="D179" s="378">
        <v>0</v>
      </c>
      <c r="E179" s="378">
        <v>4</v>
      </c>
      <c r="F179" s="378">
        <v>0</v>
      </c>
      <c r="G179" s="252">
        <v>0</v>
      </c>
      <c r="H179" s="252">
        <v>1</v>
      </c>
      <c r="I179" s="254">
        <v>1</v>
      </c>
      <c r="J179" s="254">
        <v>3</v>
      </c>
      <c r="K179" s="254">
        <v>0</v>
      </c>
      <c r="L179" s="255">
        <v>1</v>
      </c>
      <c r="M179" s="386">
        <f t="shared" si="6"/>
        <v>10</v>
      </c>
      <c r="N179" s="491">
        <f t="shared" si="7"/>
        <v>0.9090909090909091</v>
      </c>
      <c r="O179" s="496">
        <f t="shared" si="8"/>
        <v>0.03740135392901223</v>
      </c>
    </row>
    <row r="180" spans="1:15" ht="15">
      <c r="A180" s="14" t="s">
        <v>21</v>
      </c>
      <c r="B180" s="378">
        <v>26</v>
      </c>
      <c r="C180" s="378">
        <v>31</v>
      </c>
      <c r="D180" s="378">
        <v>40</v>
      </c>
      <c r="E180" s="378">
        <v>34</v>
      </c>
      <c r="F180" s="378">
        <v>38</v>
      </c>
      <c r="G180" s="252">
        <v>38</v>
      </c>
      <c r="H180" s="252">
        <v>72</v>
      </c>
      <c r="I180" s="254">
        <v>75</v>
      </c>
      <c r="J180" s="254">
        <v>70</v>
      </c>
      <c r="K180" s="254">
        <v>71</v>
      </c>
      <c r="L180" s="255">
        <v>77</v>
      </c>
      <c r="M180" s="386">
        <f t="shared" si="6"/>
        <v>572</v>
      </c>
      <c r="N180" s="491">
        <f t="shared" si="7"/>
        <v>52</v>
      </c>
      <c r="O180" s="496">
        <f t="shared" si="8"/>
        <v>2.1393574447394994</v>
      </c>
    </row>
    <row r="181" spans="1:15" ht="15">
      <c r="A181" s="14" t="s">
        <v>468</v>
      </c>
      <c r="B181" s="378">
        <v>1</v>
      </c>
      <c r="C181" s="378">
        <v>1</v>
      </c>
      <c r="D181" s="378">
        <v>0</v>
      </c>
      <c r="E181" s="378">
        <v>2</v>
      </c>
      <c r="F181" s="378">
        <v>1</v>
      </c>
      <c r="G181" s="252">
        <v>4</v>
      </c>
      <c r="H181" s="252">
        <v>6</v>
      </c>
      <c r="I181" s="254">
        <v>5</v>
      </c>
      <c r="J181" s="254">
        <v>4</v>
      </c>
      <c r="K181" s="254">
        <v>9</v>
      </c>
      <c r="L181" s="255">
        <v>5</v>
      </c>
      <c r="M181" s="386">
        <f t="shared" si="6"/>
        <v>38</v>
      </c>
      <c r="N181" s="491">
        <f t="shared" si="7"/>
        <v>3.4545454545454546</v>
      </c>
      <c r="O181" s="496">
        <f t="shared" si="8"/>
        <v>0.14212514493024647</v>
      </c>
    </row>
    <row r="182" spans="1:15" ht="15">
      <c r="A182" s="14" t="s">
        <v>469</v>
      </c>
      <c r="B182" s="378">
        <v>0</v>
      </c>
      <c r="C182" s="378">
        <v>1</v>
      </c>
      <c r="D182" s="378">
        <v>2</v>
      </c>
      <c r="E182" s="378">
        <v>1</v>
      </c>
      <c r="F182" s="378">
        <v>0</v>
      </c>
      <c r="G182" s="252">
        <v>8</v>
      </c>
      <c r="H182" s="252">
        <v>13</v>
      </c>
      <c r="I182" s="257">
        <v>12</v>
      </c>
      <c r="J182" s="257">
        <v>24</v>
      </c>
      <c r="K182" s="257">
        <v>67</v>
      </c>
      <c r="L182" s="258">
        <v>24</v>
      </c>
      <c r="M182" s="386">
        <f t="shared" si="6"/>
        <v>152</v>
      </c>
      <c r="N182" s="491">
        <f t="shared" si="7"/>
        <v>13.818181818181818</v>
      </c>
      <c r="O182" s="496">
        <f t="shared" si="8"/>
        <v>0.5685005797209859</v>
      </c>
    </row>
    <row r="183" spans="1:15" ht="15">
      <c r="A183" s="14" t="s">
        <v>264</v>
      </c>
      <c r="B183" s="378">
        <v>3</v>
      </c>
      <c r="C183" s="378">
        <v>1</v>
      </c>
      <c r="D183" s="378">
        <v>2</v>
      </c>
      <c r="E183" s="378">
        <v>0</v>
      </c>
      <c r="F183" s="378">
        <v>0</v>
      </c>
      <c r="G183" s="252">
        <v>0</v>
      </c>
      <c r="H183" s="252">
        <v>0</v>
      </c>
      <c r="I183" s="257">
        <v>1</v>
      </c>
      <c r="J183" s="257">
        <v>0</v>
      </c>
      <c r="K183" s="257">
        <v>1</v>
      </c>
      <c r="L183" s="258">
        <v>0</v>
      </c>
      <c r="M183" s="386">
        <f t="shared" si="6"/>
        <v>8</v>
      </c>
      <c r="N183" s="491">
        <f t="shared" si="7"/>
        <v>0.7272727272727273</v>
      </c>
      <c r="O183" s="496">
        <f t="shared" si="8"/>
        <v>0.029921083143209782</v>
      </c>
    </row>
    <row r="184" spans="1:15" ht="15">
      <c r="A184" s="14" t="s">
        <v>470</v>
      </c>
      <c r="B184" s="378">
        <v>0</v>
      </c>
      <c r="C184" s="378">
        <v>3</v>
      </c>
      <c r="D184" s="378">
        <v>1</v>
      </c>
      <c r="E184" s="378">
        <v>6</v>
      </c>
      <c r="F184" s="378">
        <v>2</v>
      </c>
      <c r="G184" s="252">
        <v>1</v>
      </c>
      <c r="H184" s="252">
        <v>2</v>
      </c>
      <c r="I184" s="254">
        <v>0</v>
      </c>
      <c r="J184" s="254">
        <v>0</v>
      </c>
      <c r="K184" s="254">
        <v>0</v>
      </c>
      <c r="L184" s="255">
        <v>0</v>
      </c>
      <c r="M184" s="386">
        <f t="shared" si="6"/>
        <v>15</v>
      </c>
      <c r="N184" s="491">
        <f t="shared" si="7"/>
        <v>1.3636363636363635</v>
      </c>
      <c r="O184" s="496">
        <f t="shared" si="8"/>
        <v>0.05610203089351835</v>
      </c>
    </row>
    <row r="185" spans="1:15" ht="15">
      <c r="A185" s="14" t="s">
        <v>22</v>
      </c>
      <c r="B185" s="378">
        <v>5</v>
      </c>
      <c r="C185" s="378">
        <v>0</v>
      </c>
      <c r="D185" s="378">
        <v>0</v>
      </c>
      <c r="E185" s="378">
        <v>1</v>
      </c>
      <c r="F185" s="378">
        <v>0</v>
      </c>
      <c r="G185" s="252">
        <v>0</v>
      </c>
      <c r="H185" s="252">
        <v>0</v>
      </c>
      <c r="I185" s="257">
        <v>0</v>
      </c>
      <c r="J185" s="257">
        <v>2</v>
      </c>
      <c r="K185" s="257">
        <v>2</v>
      </c>
      <c r="L185" s="258">
        <v>0</v>
      </c>
      <c r="M185" s="386">
        <f t="shared" si="6"/>
        <v>10</v>
      </c>
      <c r="N185" s="491">
        <f t="shared" si="7"/>
        <v>0.9090909090909091</v>
      </c>
      <c r="O185" s="496">
        <f t="shared" si="8"/>
        <v>0.03740135392901223</v>
      </c>
    </row>
    <row r="186" spans="1:15" ht="15">
      <c r="A186" s="14" t="s">
        <v>10</v>
      </c>
      <c r="B186" s="378">
        <v>24</v>
      </c>
      <c r="C186" s="378">
        <v>32</v>
      </c>
      <c r="D186" s="378">
        <v>37</v>
      </c>
      <c r="E186" s="378">
        <v>29</v>
      </c>
      <c r="F186" s="378">
        <v>31</v>
      </c>
      <c r="G186" s="252">
        <v>21</v>
      </c>
      <c r="H186" s="252">
        <v>58</v>
      </c>
      <c r="I186" s="257">
        <v>45</v>
      </c>
      <c r="J186" s="257">
        <v>29</v>
      </c>
      <c r="K186" s="257">
        <v>44</v>
      </c>
      <c r="L186" s="258">
        <v>39</v>
      </c>
      <c r="M186" s="386">
        <f t="shared" si="6"/>
        <v>389</v>
      </c>
      <c r="N186" s="491">
        <f t="shared" si="7"/>
        <v>35.36363636363637</v>
      </c>
      <c r="O186" s="496">
        <f t="shared" si="8"/>
        <v>1.4549126678385758</v>
      </c>
    </row>
    <row r="187" spans="1:15" ht="15">
      <c r="A187" s="14" t="s">
        <v>9</v>
      </c>
      <c r="B187" s="378">
        <v>78</v>
      </c>
      <c r="C187" s="378">
        <v>140</v>
      </c>
      <c r="D187" s="378">
        <v>113</v>
      </c>
      <c r="E187" s="378">
        <v>118</v>
      </c>
      <c r="F187" s="378">
        <v>90</v>
      </c>
      <c r="G187" s="252">
        <v>103</v>
      </c>
      <c r="H187" s="252">
        <v>121</v>
      </c>
      <c r="I187" s="257">
        <v>99</v>
      </c>
      <c r="J187" s="257">
        <v>111</v>
      </c>
      <c r="K187" s="257">
        <v>84</v>
      </c>
      <c r="L187" s="258">
        <v>102</v>
      </c>
      <c r="M187" s="386">
        <f t="shared" si="6"/>
        <v>1159</v>
      </c>
      <c r="N187" s="491">
        <f t="shared" si="7"/>
        <v>105.36363636363636</v>
      </c>
      <c r="O187" s="496">
        <f t="shared" si="8"/>
        <v>4.334816920372518</v>
      </c>
    </row>
    <row r="188" spans="1:17" ht="15">
      <c r="A188" s="14" t="s">
        <v>471</v>
      </c>
      <c r="B188" s="378">
        <v>1</v>
      </c>
      <c r="C188" s="378">
        <v>0</v>
      </c>
      <c r="D188" s="378">
        <v>0</v>
      </c>
      <c r="E188" s="378">
        <v>0</v>
      </c>
      <c r="F188" s="378">
        <v>1</v>
      </c>
      <c r="G188" s="252">
        <v>0</v>
      </c>
      <c r="H188" s="252">
        <v>0</v>
      </c>
      <c r="I188" s="257">
        <v>0</v>
      </c>
      <c r="J188" s="257">
        <v>1</v>
      </c>
      <c r="K188" s="257">
        <v>0</v>
      </c>
      <c r="L188" s="258">
        <v>0</v>
      </c>
      <c r="M188" s="386">
        <f t="shared" si="6"/>
        <v>3</v>
      </c>
      <c r="N188" s="491">
        <f t="shared" si="7"/>
        <v>0.2727272727272727</v>
      </c>
      <c r="O188" s="496">
        <f t="shared" si="8"/>
        <v>0.011220406178703669</v>
      </c>
      <c r="Q188" s="114"/>
    </row>
    <row r="189" spans="1:15" s="11" customFormat="1" ht="15.75" thickBot="1">
      <c r="A189" s="52" t="s">
        <v>265</v>
      </c>
      <c r="B189" s="381">
        <v>1</v>
      </c>
      <c r="C189" s="381">
        <v>2</v>
      </c>
      <c r="D189" s="381">
        <v>1</v>
      </c>
      <c r="E189" s="381">
        <v>2</v>
      </c>
      <c r="F189" s="381">
        <v>1</v>
      </c>
      <c r="G189" s="382">
        <v>2</v>
      </c>
      <c r="H189" s="382">
        <v>1</v>
      </c>
      <c r="I189" s="257">
        <v>1</v>
      </c>
      <c r="J189" s="257">
        <v>0</v>
      </c>
      <c r="K189" s="257">
        <v>0</v>
      </c>
      <c r="L189" s="258">
        <v>1</v>
      </c>
      <c r="M189" s="386">
        <f t="shared" si="6"/>
        <v>12</v>
      </c>
      <c r="N189" s="491">
        <f t="shared" si="7"/>
        <v>1.0909090909090908</v>
      </c>
      <c r="O189" s="496">
        <f t="shared" si="8"/>
        <v>0.044881624714814675</v>
      </c>
    </row>
    <row r="190" spans="1:15" s="11" customFormat="1" ht="15.75" thickBot="1">
      <c r="A190" s="385" t="s">
        <v>153</v>
      </c>
      <c r="B190" s="383">
        <f>SUM(B5:B189)</f>
        <v>2111</v>
      </c>
      <c r="C190" s="383">
        <f>SUM(C5:C189)</f>
        <v>2357</v>
      </c>
      <c r="D190" s="383">
        <f>SUM(D5:D189)</f>
        <v>2390</v>
      </c>
      <c r="E190" s="383">
        <f aca="true" t="shared" si="9" ref="E190:L190">SUM(E5:E189)</f>
        <v>2368</v>
      </c>
      <c r="F190" s="383">
        <f t="shared" si="9"/>
        <v>2100</v>
      </c>
      <c r="G190" s="384">
        <f t="shared" si="9"/>
        <v>2131</v>
      </c>
      <c r="H190" s="384">
        <f t="shared" si="9"/>
        <v>2655</v>
      </c>
      <c r="I190" s="384">
        <f t="shared" si="9"/>
        <v>2742</v>
      </c>
      <c r="J190" s="384">
        <f t="shared" si="9"/>
        <v>2495</v>
      </c>
      <c r="K190" s="384">
        <f t="shared" si="9"/>
        <v>2854</v>
      </c>
      <c r="L190" s="384">
        <f t="shared" si="9"/>
        <v>2534</v>
      </c>
      <c r="M190" s="387">
        <f>SUM(B190:L190)</f>
        <v>26737</v>
      </c>
      <c r="N190" s="432">
        <f>SUM(N5:N189)</f>
        <v>2430.636363636362</v>
      </c>
      <c r="O190" s="497">
        <f>SUM(O5:O189)</f>
        <v>100.00000000000014</v>
      </c>
    </row>
    <row r="191" spans="1:15" s="11" customFormat="1" ht="15">
      <c r="A191" s="43"/>
      <c r="B191" s="259"/>
      <c r="C191" s="259"/>
      <c r="D191" s="259"/>
      <c r="E191" s="259"/>
      <c r="F191" s="259"/>
      <c r="G191" s="259"/>
      <c r="H191" s="259"/>
      <c r="I191" s="259"/>
      <c r="J191" s="259"/>
      <c r="K191" s="260"/>
      <c r="L191" s="247"/>
      <c r="M191" s="247"/>
      <c r="N191" s="247"/>
      <c r="O191" s="498"/>
    </row>
    <row r="192" spans="1:10" ht="49.5" customHeight="1">
      <c r="A192" s="42" t="s">
        <v>233</v>
      </c>
      <c r="B192" s="261"/>
      <c r="C192" s="261"/>
      <c r="D192" s="261"/>
      <c r="E192" s="261"/>
      <c r="F192" s="261"/>
      <c r="G192" s="261"/>
      <c r="H192" s="261"/>
      <c r="I192" s="261"/>
      <c r="J192" s="261"/>
    </row>
    <row r="193" spans="1:10" ht="15">
      <c r="A193" s="16"/>
      <c r="B193" s="261"/>
      <c r="C193" s="261"/>
      <c r="D193" s="261"/>
      <c r="E193" s="261"/>
      <c r="F193" s="261"/>
      <c r="G193" s="261"/>
      <c r="H193" s="261"/>
      <c r="I193" s="261"/>
      <c r="J193" s="261"/>
    </row>
    <row r="194" spans="1:10" ht="45">
      <c r="A194" s="17" t="s">
        <v>485</v>
      </c>
      <c r="B194" s="262"/>
      <c r="C194" s="262"/>
      <c r="D194" s="262"/>
      <c r="E194" s="262"/>
      <c r="F194" s="262"/>
      <c r="G194" s="262"/>
      <c r="H194" s="262"/>
      <c r="I194" s="262"/>
      <c r="J194" s="262"/>
    </row>
    <row r="195" spans="1:10" ht="15">
      <c r="A195" s="17"/>
      <c r="B195" s="262"/>
      <c r="C195" s="262"/>
      <c r="D195" s="262"/>
      <c r="E195" s="262"/>
      <c r="F195" s="262"/>
      <c r="G195" s="262"/>
      <c r="H195" s="262"/>
      <c r="I195" s="262"/>
      <c r="J195" s="262"/>
    </row>
    <row r="196" spans="1:10" ht="31.5" customHeight="1">
      <c r="A196" s="18" t="s">
        <v>156</v>
      </c>
      <c r="B196" s="263"/>
      <c r="C196" s="263"/>
      <c r="D196" s="263"/>
      <c r="E196" s="263"/>
      <c r="F196" s="263"/>
      <c r="G196" s="263"/>
      <c r="H196" s="263"/>
      <c r="I196" s="263"/>
      <c r="J196" s="263"/>
    </row>
    <row r="198" spans="1:10" ht="45">
      <c r="A198" s="326" t="s">
        <v>486</v>
      </c>
      <c r="B198" s="492"/>
      <c r="C198" s="492"/>
      <c r="D198" s="492"/>
      <c r="E198" s="492"/>
      <c r="F198" s="246"/>
      <c r="G198" s="246"/>
      <c r="H198" s="246"/>
      <c r="I198" s="246"/>
      <c r="J198" s="246"/>
    </row>
    <row r="200" ht="15">
      <c r="A200" s="326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C04C0"/>
  </sheetPr>
  <dimension ref="A1:AL61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40.421875" style="69" customWidth="1"/>
    <col min="2" max="2" width="7.57421875" style="293" bestFit="1" customWidth="1"/>
    <col min="3" max="3" width="7.421875" style="293" customWidth="1"/>
    <col min="4" max="4" width="7.421875" style="69" customWidth="1"/>
    <col min="5" max="7" width="7.28125" style="69" customWidth="1"/>
    <col min="8" max="8" width="7.57421875" style="69" customWidth="1"/>
    <col min="9" max="9" width="7.57421875" style="69" bestFit="1" customWidth="1"/>
    <col min="10" max="10" width="7.57421875" style="293" bestFit="1" customWidth="1"/>
    <col min="11" max="12" width="6.8515625" style="69" bestFit="1" customWidth="1"/>
    <col min="13" max="13" width="7.140625" style="69" bestFit="1" customWidth="1"/>
    <col min="14" max="25" width="9.140625" style="69" customWidth="1"/>
    <col min="26" max="26" width="16.7109375" style="69" hidden="1" customWidth="1"/>
    <col min="27" max="36" width="4.00390625" style="69" hidden="1" customWidth="1"/>
    <col min="37" max="37" width="6.140625" style="69" hidden="1" customWidth="1"/>
    <col min="38" max="38" width="0" style="69" hidden="1" customWidth="1"/>
    <col min="39" max="39" width="9.140625" style="69" customWidth="1"/>
    <col min="40" max="16384" width="9.140625" style="69" customWidth="1"/>
  </cols>
  <sheetData>
    <row r="1" spans="1:3" ht="15">
      <c r="A1" s="67" t="s">
        <v>80</v>
      </c>
      <c r="B1" s="67"/>
      <c r="C1" s="67"/>
    </row>
    <row r="2" spans="1:3" ht="15">
      <c r="A2" s="67" t="s">
        <v>81</v>
      </c>
      <c r="B2" s="67"/>
      <c r="C2" s="67"/>
    </row>
    <row r="3" spans="1:3" ht="15">
      <c r="A3" s="67"/>
      <c r="B3" s="67"/>
      <c r="C3" s="67"/>
    </row>
    <row r="4" spans="1:3" ht="15">
      <c r="A4" s="67" t="s">
        <v>275</v>
      </c>
      <c r="B4" s="67"/>
      <c r="C4" s="67"/>
    </row>
    <row r="5" ht="15.75" thickBot="1"/>
    <row r="6" spans="1:38" ht="15.75" thickBot="1">
      <c r="A6" s="455" t="s">
        <v>88</v>
      </c>
      <c r="B6" s="323">
        <v>43770</v>
      </c>
      <c r="C6" s="323">
        <v>43739</v>
      </c>
      <c r="D6" s="323">
        <v>43709</v>
      </c>
      <c r="E6" s="457">
        <v>43678</v>
      </c>
      <c r="F6" s="323">
        <v>43647</v>
      </c>
      <c r="G6" s="323">
        <v>43617</v>
      </c>
      <c r="H6" s="323">
        <v>43586</v>
      </c>
      <c r="I6" s="323">
        <v>43556</v>
      </c>
      <c r="J6" s="323">
        <v>43525</v>
      </c>
      <c r="K6" s="323">
        <v>43497</v>
      </c>
      <c r="L6" s="323">
        <v>43466</v>
      </c>
      <c r="M6" s="323" t="s">
        <v>153</v>
      </c>
      <c r="N6" s="366" t="s">
        <v>83</v>
      </c>
      <c r="AA6" s="54" t="s">
        <v>2</v>
      </c>
      <c r="AB6" s="378">
        <v>210</v>
      </c>
      <c r="AC6" s="378">
        <v>246</v>
      </c>
      <c r="AD6" s="378">
        <v>354</v>
      </c>
      <c r="AE6" s="378">
        <v>253</v>
      </c>
      <c r="AF6" s="252">
        <v>238</v>
      </c>
      <c r="AG6" s="252">
        <v>285</v>
      </c>
      <c r="AH6" s="378">
        <v>303</v>
      </c>
      <c r="AI6" s="378">
        <v>276</v>
      </c>
      <c r="AJ6" s="378">
        <v>361</v>
      </c>
      <c r="AK6" s="255">
        <v>368</v>
      </c>
      <c r="AL6" s="386">
        <f aca="true" t="shared" si="0" ref="AL6:AL15">SUM(AB6:AK6)</f>
        <v>2894</v>
      </c>
    </row>
    <row r="7" spans="1:38" ht="15">
      <c r="A7" s="54" t="s">
        <v>2</v>
      </c>
      <c r="B7" s="378">
        <v>194</v>
      </c>
      <c r="C7" s="378">
        <v>210</v>
      </c>
      <c r="D7" s="378">
        <v>246</v>
      </c>
      <c r="E7" s="378">
        <v>354</v>
      </c>
      <c r="F7" s="378">
        <v>253</v>
      </c>
      <c r="G7" s="252">
        <v>238</v>
      </c>
      <c r="H7" s="252">
        <v>285</v>
      </c>
      <c r="I7" s="378">
        <v>303</v>
      </c>
      <c r="J7" s="378">
        <v>276</v>
      </c>
      <c r="K7" s="378">
        <v>361</v>
      </c>
      <c r="L7" s="255">
        <v>368</v>
      </c>
      <c r="M7" s="386">
        <f>SUM(B7:L7)</f>
        <v>3088</v>
      </c>
      <c r="N7" s="516">
        <f>AVERAGE(B7:L7)</f>
        <v>280.72727272727275</v>
      </c>
      <c r="O7" s="68"/>
      <c r="P7" s="99"/>
      <c r="Q7" s="99"/>
      <c r="R7" s="96"/>
      <c r="S7" s="97"/>
      <c r="AA7" s="54" t="s">
        <v>7</v>
      </c>
      <c r="AB7" s="378">
        <v>199</v>
      </c>
      <c r="AC7" s="378">
        <v>188</v>
      </c>
      <c r="AD7" s="378">
        <v>199</v>
      </c>
      <c r="AE7" s="378">
        <v>223</v>
      </c>
      <c r="AF7" s="252">
        <v>215</v>
      </c>
      <c r="AG7" s="252">
        <v>295</v>
      </c>
      <c r="AH7" s="378">
        <v>335</v>
      </c>
      <c r="AI7" s="378">
        <v>226</v>
      </c>
      <c r="AJ7" s="378">
        <v>225</v>
      </c>
      <c r="AK7" s="255">
        <v>202</v>
      </c>
      <c r="AL7" s="386">
        <f t="shared" si="0"/>
        <v>2307</v>
      </c>
    </row>
    <row r="8" spans="1:38" ht="15">
      <c r="A8" s="54" t="s">
        <v>7</v>
      </c>
      <c r="B8" s="378">
        <v>139</v>
      </c>
      <c r="C8" s="378">
        <v>199</v>
      </c>
      <c r="D8" s="378">
        <v>188</v>
      </c>
      <c r="E8" s="378">
        <v>199</v>
      </c>
      <c r="F8" s="378">
        <v>223</v>
      </c>
      <c r="G8" s="252">
        <v>215</v>
      </c>
      <c r="H8" s="252">
        <v>295</v>
      </c>
      <c r="I8" s="378">
        <v>335</v>
      </c>
      <c r="J8" s="378">
        <v>226</v>
      </c>
      <c r="K8" s="378">
        <v>225</v>
      </c>
      <c r="L8" s="255">
        <v>202</v>
      </c>
      <c r="M8" s="386">
        <f aca="true" t="shared" si="1" ref="M8:M16">SUM(B8:L8)</f>
        <v>2446</v>
      </c>
      <c r="N8" s="517">
        <f>AVERAGE(B8:L8)</f>
        <v>222.36363636363637</v>
      </c>
      <c r="O8" s="68"/>
      <c r="P8" s="99"/>
      <c r="Q8" s="99"/>
      <c r="R8" s="96"/>
      <c r="S8" s="97"/>
      <c r="AA8" s="54" t="s">
        <v>458</v>
      </c>
      <c r="AB8" s="378">
        <v>194</v>
      </c>
      <c r="AC8" s="378">
        <v>158</v>
      </c>
      <c r="AD8" s="378">
        <v>186</v>
      </c>
      <c r="AE8" s="378">
        <v>217</v>
      </c>
      <c r="AF8" s="252">
        <v>206</v>
      </c>
      <c r="AG8" s="252">
        <v>138</v>
      </c>
      <c r="AH8" s="378">
        <v>94</v>
      </c>
      <c r="AI8" s="378">
        <v>115</v>
      </c>
      <c r="AJ8" s="378">
        <v>209</v>
      </c>
      <c r="AK8" s="255">
        <v>204</v>
      </c>
      <c r="AL8" s="386">
        <f t="shared" si="0"/>
        <v>1721</v>
      </c>
    </row>
    <row r="9" spans="1:38" ht="15">
      <c r="A9" s="54" t="s">
        <v>458</v>
      </c>
      <c r="B9" s="378">
        <v>168</v>
      </c>
      <c r="C9" s="378">
        <v>194</v>
      </c>
      <c r="D9" s="378">
        <v>158</v>
      </c>
      <c r="E9" s="378">
        <v>186</v>
      </c>
      <c r="F9" s="378">
        <v>217</v>
      </c>
      <c r="G9" s="252">
        <v>206</v>
      </c>
      <c r="H9" s="252">
        <v>138</v>
      </c>
      <c r="I9" s="378">
        <v>94</v>
      </c>
      <c r="J9" s="378">
        <v>115</v>
      </c>
      <c r="K9" s="378">
        <v>209</v>
      </c>
      <c r="L9" s="255">
        <v>204</v>
      </c>
      <c r="M9" s="386">
        <f t="shared" si="1"/>
        <v>1889</v>
      </c>
      <c r="N9" s="517">
        <f aca="true" t="shared" si="2" ref="N9:N16">AVERAGE(B9:L9)</f>
        <v>171.72727272727272</v>
      </c>
      <c r="O9" s="68"/>
      <c r="P9" s="99"/>
      <c r="Q9" s="99"/>
      <c r="R9" s="96"/>
      <c r="S9" s="97"/>
      <c r="AA9" s="54" t="s">
        <v>141</v>
      </c>
      <c r="AB9" s="378">
        <v>109</v>
      </c>
      <c r="AC9" s="378">
        <v>131</v>
      </c>
      <c r="AD9" s="378">
        <v>112</v>
      </c>
      <c r="AE9" s="378">
        <v>104</v>
      </c>
      <c r="AF9" s="252">
        <v>120</v>
      </c>
      <c r="AG9" s="252">
        <v>142</v>
      </c>
      <c r="AH9" s="378">
        <v>143</v>
      </c>
      <c r="AI9" s="378">
        <v>87</v>
      </c>
      <c r="AJ9" s="378">
        <v>131</v>
      </c>
      <c r="AK9" s="255">
        <v>105</v>
      </c>
      <c r="AL9" s="386">
        <f t="shared" si="0"/>
        <v>1184</v>
      </c>
    </row>
    <row r="10" spans="1:38" ht="15">
      <c r="A10" s="54" t="s">
        <v>141</v>
      </c>
      <c r="B10" s="378">
        <v>110</v>
      </c>
      <c r="C10" s="378">
        <v>109</v>
      </c>
      <c r="D10" s="378">
        <v>131</v>
      </c>
      <c r="E10" s="378">
        <v>112</v>
      </c>
      <c r="F10" s="378">
        <v>104</v>
      </c>
      <c r="G10" s="252">
        <v>120</v>
      </c>
      <c r="H10" s="252">
        <v>142</v>
      </c>
      <c r="I10" s="378">
        <v>143</v>
      </c>
      <c r="J10" s="378">
        <v>87</v>
      </c>
      <c r="K10" s="378">
        <v>131</v>
      </c>
      <c r="L10" s="255">
        <v>105</v>
      </c>
      <c r="M10" s="386">
        <f t="shared" si="1"/>
        <v>1294</v>
      </c>
      <c r="N10" s="517">
        <f t="shared" si="2"/>
        <v>117.63636363636364</v>
      </c>
      <c r="O10" s="68"/>
      <c r="P10" s="99"/>
      <c r="Q10" s="99"/>
      <c r="R10" s="96"/>
      <c r="S10" s="97"/>
      <c r="AA10" s="14" t="s">
        <v>9</v>
      </c>
      <c r="AB10" s="378">
        <v>140</v>
      </c>
      <c r="AC10" s="378">
        <v>113</v>
      </c>
      <c r="AD10" s="378">
        <v>118</v>
      </c>
      <c r="AE10" s="378">
        <v>90</v>
      </c>
      <c r="AF10" s="252">
        <v>103</v>
      </c>
      <c r="AG10" s="252">
        <v>121</v>
      </c>
      <c r="AH10" s="254">
        <v>99</v>
      </c>
      <c r="AI10" s="254">
        <v>111</v>
      </c>
      <c r="AJ10" s="254">
        <v>84</v>
      </c>
      <c r="AK10" s="255">
        <v>102</v>
      </c>
      <c r="AL10" s="386">
        <f t="shared" si="0"/>
        <v>1081</v>
      </c>
    </row>
    <row r="11" spans="1:38" ht="15">
      <c r="A11" s="14" t="s">
        <v>9</v>
      </c>
      <c r="B11" s="378">
        <v>78</v>
      </c>
      <c r="C11" s="378">
        <v>140</v>
      </c>
      <c r="D11" s="378">
        <v>113</v>
      </c>
      <c r="E11" s="378">
        <v>118</v>
      </c>
      <c r="F11" s="378">
        <v>90</v>
      </c>
      <c r="G11" s="252">
        <v>103</v>
      </c>
      <c r="H11" s="252">
        <v>121</v>
      </c>
      <c r="I11" s="254">
        <v>99</v>
      </c>
      <c r="J11" s="254">
        <v>111</v>
      </c>
      <c r="K11" s="254">
        <v>84</v>
      </c>
      <c r="L11" s="255">
        <v>102</v>
      </c>
      <c r="M11" s="386">
        <f t="shared" si="1"/>
        <v>1159</v>
      </c>
      <c r="N11" s="517">
        <f t="shared" si="2"/>
        <v>105.36363636363636</v>
      </c>
      <c r="O11" s="68"/>
      <c r="P11" s="99"/>
      <c r="Q11" s="99"/>
      <c r="R11" s="96"/>
      <c r="S11" s="97"/>
      <c r="AA11" s="14" t="s">
        <v>92</v>
      </c>
      <c r="AB11" s="378">
        <v>118</v>
      </c>
      <c r="AC11" s="378">
        <v>117</v>
      </c>
      <c r="AD11" s="378">
        <v>111</v>
      </c>
      <c r="AE11" s="378">
        <v>64</v>
      </c>
      <c r="AF11" s="252">
        <v>63</v>
      </c>
      <c r="AG11" s="252">
        <v>110</v>
      </c>
      <c r="AH11" s="254">
        <v>111</v>
      </c>
      <c r="AI11" s="254">
        <v>130</v>
      </c>
      <c r="AJ11" s="254">
        <v>158</v>
      </c>
      <c r="AK11" s="255">
        <v>95</v>
      </c>
      <c r="AL11" s="386">
        <f t="shared" si="0"/>
        <v>1077</v>
      </c>
    </row>
    <row r="12" spans="1:38" ht="15">
      <c r="A12" s="14" t="s">
        <v>92</v>
      </c>
      <c r="B12" s="378">
        <v>56</v>
      </c>
      <c r="C12" s="378">
        <v>118</v>
      </c>
      <c r="D12" s="378">
        <v>117</v>
      </c>
      <c r="E12" s="378">
        <v>111</v>
      </c>
      <c r="F12" s="378">
        <v>64</v>
      </c>
      <c r="G12" s="252">
        <v>63</v>
      </c>
      <c r="H12" s="252">
        <v>110</v>
      </c>
      <c r="I12" s="254">
        <v>111</v>
      </c>
      <c r="J12" s="254">
        <v>130</v>
      </c>
      <c r="K12" s="254">
        <v>158</v>
      </c>
      <c r="L12" s="255">
        <v>95</v>
      </c>
      <c r="M12" s="386">
        <f t="shared" si="1"/>
        <v>1133</v>
      </c>
      <c r="N12" s="517">
        <f t="shared" si="2"/>
        <v>103</v>
      </c>
      <c r="O12" s="68"/>
      <c r="P12" s="99"/>
      <c r="Q12" s="99"/>
      <c r="R12" s="96"/>
      <c r="S12" s="97"/>
      <c r="AA12" s="14" t="s">
        <v>11</v>
      </c>
      <c r="AB12" s="378">
        <v>59</v>
      </c>
      <c r="AC12" s="378">
        <v>61</v>
      </c>
      <c r="AD12" s="378">
        <v>92</v>
      </c>
      <c r="AE12" s="378">
        <v>89</v>
      </c>
      <c r="AF12" s="252">
        <v>65</v>
      </c>
      <c r="AG12" s="252">
        <v>114</v>
      </c>
      <c r="AH12" s="254">
        <v>117</v>
      </c>
      <c r="AI12" s="254">
        <v>128</v>
      </c>
      <c r="AJ12" s="254">
        <v>129</v>
      </c>
      <c r="AK12" s="255">
        <v>143</v>
      </c>
      <c r="AL12" s="386">
        <f t="shared" si="0"/>
        <v>997</v>
      </c>
    </row>
    <row r="13" spans="1:38" ht="15">
      <c r="A13" s="14" t="s">
        <v>11</v>
      </c>
      <c r="B13" s="378">
        <v>86</v>
      </c>
      <c r="C13" s="378">
        <v>59</v>
      </c>
      <c r="D13" s="378">
        <v>61</v>
      </c>
      <c r="E13" s="378">
        <v>92</v>
      </c>
      <c r="F13" s="378">
        <v>89</v>
      </c>
      <c r="G13" s="252">
        <v>65</v>
      </c>
      <c r="H13" s="252">
        <v>114</v>
      </c>
      <c r="I13" s="254">
        <v>117</v>
      </c>
      <c r="J13" s="254">
        <v>128</v>
      </c>
      <c r="K13" s="254">
        <v>129</v>
      </c>
      <c r="L13" s="255">
        <v>143</v>
      </c>
      <c r="M13" s="386">
        <f t="shared" si="1"/>
        <v>1083</v>
      </c>
      <c r="N13" s="517">
        <f t="shared" si="2"/>
        <v>98.45454545454545</v>
      </c>
      <c r="O13" s="68"/>
      <c r="P13" s="99"/>
      <c r="Q13" s="99"/>
      <c r="R13" s="96"/>
      <c r="S13" s="97"/>
      <c r="AA13" s="14" t="s">
        <v>77</v>
      </c>
      <c r="AB13" s="378">
        <v>48</v>
      </c>
      <c r="AC13" s="378">
        <v>41</v>
      </c>
      <c r="AD13" s="378">
        <v>47</v>
      </c>
      <c r="AE13" s="378">
        <v>48</v>
      </c>
      <c r="AF13" s="252">
        <v>53</v>
      </c>
      <c r="AG13" s="252">
        <v>58</v>
      </c>
      <c r="AH13" s="254">
        <v>81</v>
      </c>
      <c r="AI13" s="254">
        <v>62</v>
      </c>
      <c r="AJ13" s="254">
        <v>148</v>
      </c>
      <c r="AK13" s="255">
        <v>70</v>
      </c>
      <c r="AL13" s="386">
        <f t="shared" si="0"/>
        <v>656</v>
      </c>
    </row>
    <row r="14" spans="1:38" ht="15">
      <c r="A14" s="14" t="s">
        <v>77</v>
      </c>
      <c r="B14" s="378">
        <v>54</v>
      </c>
      <c r="C14" s="378">
        <v>48</v>
      </c>
      <c r="D14" s="378">
        <v>41</v>
      </c>
      <c r="E14" s="378">
        <v>47</v>
      </c>
      <c r="F14" s="378">
        <v>48</v>
      </c>
      <c r="G14" s="252">
        <v>53</v>
      </c>
      <c r="H14" s="252">
        <v>58</v>
      </c>
      <c r="I14" s="254">
        <v>81</v>
      </c>
      <c r="J14" s="254">
        <v>62</v>
      </c>
      <c r="K14" s="254">
        <v>148</v>
      </c>
      <c r="L14" s="255">
        <v>70</v>
      </c>
      <c r="M14" s="386">
        <f t="shared" si="1"/>
        <v>710</v>
      </c>
      <c r="N14" s="517">
        <f t="shared" si="2"/>
        <v>64.54545454545455</v>
      </c>
      <c r="O14" s="68"/>
      <c r="P14" s="99"/>
      <c r="Q14" s="99"/>
      <c r="R14" s="96"/>
      <c r="S14" s="97"/>
      <c r="AA14" s="14" t="s">
        <v>8</v>
      </c>
      <c r="AB14" s="378">
        <v>53</v>
      </c>
      <c r="AC14" s="378">
        <v>39</v>
      </c>
      <c r="AD14" s="378">
        <v>32</v>
      </c>
      <c r="AE14" s="378">
        <v>43</v>
      </c>
      <c r="AF14" s="252">
        <v>49</v>
      </c>
      <c r="AG14" s="252">
        <v>77</v>
      </c>
      <c r="AH14" s="254">
        <v>100</v>
      </c>
      <c r="AI14" s="254">
        <v>87</v>
      </c>
      <c r="AJ14" s="254">
        <v>82</v>
      </c>
      <c r="AK14" s="255">
        <v>84</v>
      </c>
      <c r="AL14" s="386">
        <f t="shared" si="0"/>
        <v>646</v>
      </c>
    </row>
    <row r="15" spans="1:38" ht="15">
      <c r="A15" s="14" t="s">
        <v>8</v>
      </c>
      <c r="B15" s="378">
        <v>41</v>
      </c>
      <c r="C15" s="378">
        <v>53</v>
      </c>
      <c r="D15" s="378">
        <v>39</v>
      </c>
      <c r="E15" s="378">
        <v>32</v>
      </c>
      <c r="F15" s="378">
        <v>43</v>
      </c>
      <c r="G15" s="252">
        <v>49</v>
      </c>
      <c r="H15" s="252">
        <v>77</v>
      </c>
      <c r="I15" s="254">
        <v>100</v>
      </c>
      <c r="J15" s="254">
        <v>87</v>
      </c>
      <c r="K15" s="254">
        <v>82</v>
      </c>
      <c r="L15" s="255">
        <v>84</v>
      </c>
      <c r="M15" s="386">
        <f t="shared" si="1"/>
        <v>687</v>
      </c>
      <c r="N15" s="517">
        <f t="shared" si="2"/>
        <v>62.45454545454545</v>
      </c>
      <c r="O15" s="68"/>
      <c r="P15" s="99"/>
      <c r="Q15" s="99"/>
      <c r="R15" s="96"/>
      <c r="S15" s="97"/>
      <c r="AA15" s="14" t="s">
        <v>6</v>
      </c>
      <c r="AB15" s="378">
        <v>88</v>
      </c>
      <c r="AC15" s="378">
        <v>58</v>
      </c>
      <c r="AD15" s="378">
        <v>55</v>
      </c>
      <c r="AE15" s="378">
        <v>49</v>
      </c>
      <c r="AF15" s="252">
        <v>67</v>
      </c>
      <c r="AG15" s="252">
        <v>54</v>
      </c>
      <c r="AH15" s="254">
        <v>62</v>
      </c>
      <c r="AI15" s="254">
        <v>50</v>
      </c>
      <c r="AJ15" s="254">
        <v>53</v>
      </c>
      <c r="AK15" s="255">
        <v>66</v>
      </c>
      <c r="AL15" s="386">
        <f t="shared" si="0"/>
        <v>602</v>
      </c>
    </row>
    <row r="16" spans="1:38" ht="15.75" thickBot="1">
      <c r="A16" s="14" t="s">
        <v>6</v>
      </c>
      <c r="B16" s="378">
        <v>76</v>
      </c>
      <c r="C16" s="378">
        <v>88</v>
      </c>
      <c r="D16" s="378">
        <v>58</v>
      </c>
      <c r="E16" s="378">
        <v>55</v>
      </c>
      <c r="F16" s="378">
        <v>49</v>
      </c>
      <c r="G16" s="252">
        <v>67</v>
      </c>
      <c r="H16" s="252">
        <v>54</v>
      </c>
      <c r="I16" s="254">
        <v>62</v>
      </c>
      <c r="J16" s="254">
        <v>50</v>
      </c>
      <c r="K16" s="254">
        <v>53</v>
      </c>
      <c r="L16" s="255">
        <v>66</v>
      </c>
      <c r="M16" s="386">
        <f t="shared" si="1"/>
        <v>678</v>
      </c>
      <c r="N16" s="517">
        <f t="shared" si="2"/>
        <v>61.63636363636363</v>
      </c>
      <c r="O16" s="68"/>
      <c r="P16" s="99"/>
      <c r="Q16" s="99"/>
      <c r="R16" s="96"/>
      <c r="S16" s="97"/>
      <c r="AL16" s="69">
        <f>SUM(AL6:AL15)</f>
        <v>13165</v>
      </c>
    </row>
    <row r="17" spans="1:14" ht="15.75" thickBot="1">
      <c r="A17" s="456" t="s">
        <v>176</v>
      </c>
      <c r="B17" s="162">
        <f>SUM(B7:B16)</f>
        <v>1002</v>
      </c>
      <c r="C17" s="162">
        <f>SUM(C7:C16)</f>
        <v>1218</v>
      </c>
      <c r="D17" s="162">
        <f>SUM(D7:D16)</f>
        <v>1152</v>
      </c>
      <c r="E17" s="162">
        <f aca="true" t="shared" si="3" ref="E17:L17">SUM(E7:E16)</f>
        <v>1306</v>
      </c>
      <c r="F17" s="162">
        <f t="shared" si="3"/>
        <v>1180</v>
      </c>
      <c r="G17" s="162">
        <f t="shared" si="3"/>
        <v>1179</v>
      </c>
      <c r="H17" s="162">
        <f t="shared" si="3"/>
        <v>1394</v>
      </c>
      <c r="I17" s="162">
        <f t="shared" si="3"/>
        <v>1445</v>
      </c>
      <c r="J17" s="162">
        <f t="shared" si="3"/>
        <v>1272</v>
      </c>
      <c r="K17" s="162">
        <f t="shared" si="3"/>
        <v>1580</v>
      </c>
      <c r="L17" s="162">
        <f t="shared" si="3"/>
        <v>1439</v>
      </c>
      <c r="M17" s="162">
        <f>SUM(M7:M16)</f>
        <v>14167</v>
      </c>
      <c r="N17" s="162">
        <f>AVERAGE(B17:L17)</f>
        <v>1287.909090909091</v>
      </c>
    </row>
    <row r="20" ht="15">
      <c r="G20" s="68"/>
    </row>
    <row r="21" ht="15">
      <c r="G21" s="68"/>
    </row>
    <row r="22" spans="7:13" ht="15">
      <c r="G22" s="100"/>
      <c r="H22" s="100"/>
      <c r="K22" s="98"/>
      <c r="L22" s="101"/>
      <c r="M22" s="102"/>
    </row>
    <row r="23" spans="7:12" ht="15">
      <c r="G23" s="101"/>
      <c r="H23" s="102"/>
      <c r="I23" s="103"/>
      <c r="J23" s="103"/>
      <c r="K23" s="104"/>
      <c r="L23" s="104"/>
    </row>
    <row r="24" spans="7:11" ht="15">
      <c r="G24" s="101"/>
      <c r="I24" s="103"/>
      <c r="J24" s="103"/>
      <c r="K24" s="68"/>
    </row>
    <row r="25" spans="7:11" ht="15">
      <c r="G25" s="101"/>
      <c r="I25" s="103"/>
      <c r="J25" s="103"/>
      <c r="K25" s="68"/>
    </row>
    <row r="26" spans="7:11" ht="15">
      <c r="G26" s="101"/>
      <c r="I26" s="103"/>
      <c r="J26" s="103"/>
      <c r="K26" s="68"/>
    </row>
    <row r="27" spans="7:11" ht="15">
      <c r="G27" s="101"/>
      <c r="I27" s="103"/>
      <c r="J27" s="103"/>
      <c r="K27" s="68"/>
    </row>
    <row r="28" spans="7:11" ht="15">
      <c r="G28" s="101"/>
      <c r="I28" s="103"/>
      <c r="J28" s="103"/>
      <c r="K28" s="68"/>
    </row>
    <row r="29" spans="7:11" ht="15">
      <c r="G29" s="101"/>
      <c r="I29" s="103"/>
      <c r="J29" s="103"/>
      <c r="K29" s="68"/>
    </row>
    <row r="30" spans="7:11" ht="15">
      <c r="G30" s="101"/>
      <c r="I30" s="103"/>
      <c r="J30" s="103"/>
      <c r="K30" s="68"/>
    </row>
    <row r="31" spans="7:11" ht="15">
      <c r="G31" s="101"/>
      <c r="I31" s="103"/>
      <c r="J31" s="103"/>
      <c r="K31" s="68"/>
    </row>
    <row r="32" spans="1:11" ht="15">
      <c r="A32" s="102"/>
      <c r="B32" s="102"/>
      <c r="C32" s="102"/>
      <c r="D32" s="101"/>
      <c r="E32" s="102"/>
      <c r="G32" s="101"/>
      <c r="I32" s="103"/>
      <c r="J32" s="103"/>
      <c r="K32" s="68"/>
    </row>
    <row r="33" spans="1:11" ht="15">
      <c r="A33" s="102"/>
      <c r="B33" s="102"/>
      <c r="C33" s="102"/>
      <c r="D33" s="101"/>
      <c r="E33" s="102"/>
      <c r="G33" s="101"/>
      <c r="I33" s="105"/>
      <c r="J33" s="105"/>
      <c r="K33" s="68"/>
    </row>
    <row r="34" spans="7:12" ht="15">
      <c r="G34" s="99"/>
      <c r="I34" s="106"/>
      <c r="J34" s="106"/>
      <c r="K34" s="68"/>
      <c r="L34" s="68"/>
    </row>
    <row r="35" spans="7:13" ht="15">
      <c r="G35" s="100"/>
      <c r="K35" s="99"/>
      <c r="L35" s="99"/>
      <c r="M35" s="99"/>
    </row>
    <row r="36" spans="7:13" ht="15">
      <c r="G36" s="101"/>
      <c r="K36" s="99"/>
      <c r="L36" s="99"/>
      <c r="M36" s="99"/>
    </row>
    <row r="37" ht="15">
      <c r="G37" s="101"/>
    </row>
    <row r="38" spans="7:11" ht="15">
      <c r="G38" s="101"/>
      <c r="H38" s="102"/>
      <c r="I38" s="101"/>
      <c r="J38" s="101"/>
      <c r="K38" s="102"/>
    </row>
    <row r="39" spans="9:11" ht="15">
      <c r="I39" s="101"/>
      <c r="J39" s="101"/>
      <c r="K39" s="102"/>
    </row>
    <row r="40" ht="15">
      <c r="K40" s="102"/>
    </row>
    <row r="41" ht="15">
      <c r="K41" s="102"/>
    </row>
    <row r="42" ht="15">
      <c r="K42" s="102"/>
    </row>
    <row r="43" ht="15">
      <c r="K43" s="102"/>
    </row>
    <row r="44" ht="15">
      <c r="K44" s="102"/>
    </row>
    <row r="45" ht="15">
      <c r="K45" s="102"/>
    </row>
    <row r="46" ht="15">
      <c r="K46" s="102"/>
    </row>
    <row r="47" ht="15">
      <c r="K47" s="99"/>
    </row>
    <row r="48" ht="15">
      <c r="K48" s="99"/>
    </row>
    <row r="49" ht="15">
      <c r="K49" s="99"/>
    </row>
    <row r="50" ht="15">
      <c r="K50" s="99"/>
    </row>
    <row r="51" ht="15">
      <c r="K51" s="99"/>
    </row>
    <row r="52" spans="9:11" ht="15">
      <c r="I52" s="99"/>
      <c r="J52" s="99"/>
      <c r="K52" s="99"/>
    </row>
    <row r="53" spans="9:11" ht="15">
      <c r="I53" s="99"/>
      <c r="J53" s="99"/>
      <c r="K53" s="99"/>
    </row>
    <row r="54" spans="7:11" ht="15">
      <c r="G54" s="99"/>
      <c r="H54" s="99"/>
      <c r="I54" s="99"/>
      <c r="J54" s="99"/>
      <c r="K54" s="99"/>
    </row>
    <row r="55" spans="7:11" ht="15">
      <c r="G55" s="99"/>
      <c r="H55" s="99"/>
      <c r="I55" s="99"/>
      <c r="J55" s="99"/>
      <c r="K55" s="99"/>
    </row>
    <row r="56" spans="7:11" ht="15">
      <c r="G56" s="99"/>
      <c r="H56" s="99"/>
      <c r="I56" s="99"/>
      <c r="J56" s="99"/>
      <c r="K56" s="99"/>
    </row>
    <row r="57" spans="7:11" ht="15">
      <c r="G57" s="99"/>
      <c r="H57" s="99"/>
      <c r="I57" s="99"/>
      <c r="J57" s="99"/>
      <c r="K57" s="99"/>
    </row>
    <row r="58" spans="7:11" ht="15">
      <c r="G58" s="99"/>
      <c r="H58" s="99"/>
      <c r="I58" s="99"/>
      <c r="J58" s="99"/>
      <c r="K58" s="99"/>
    </row>
    <row r="59" spans="7:11" ht="15">
      <c r="G59" s="99"/>
      <c r="H59" s="99"/>
      <c r="I59" s="99"/>
      <c r="J59" s="99"/>
      <c r="K59" s="99"/>
    </row>
    <row r="60" spans="7:11" ht="15">
      <c r="G60" s="99"/>
      <c r="H60" s="99"/>
      <c r="I60" s="99"/>
      <c r="J60" s="99"/>
      <c r="K60" s="99"/>
    </row>
    <row r="61" spans="7:11" ht="15">
      <c r="G61" s="99"/>
      <c r="H61" s="99"/>
      <c r="I61" s="99"/>
      <c r="J61" s="99"/>
      <c r="K61" s="9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T64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4.00390625" style="182" customWidth="1"/>
    <col min="2" max="2" width="16.57421875" style="187" customWidth="1"/>
    <col min="3" max="3" width="13.8515625" style="187" bestFit="1" customWidth="1"/>
    <col min="4" max="4" width="6.28125" style="182" bestFit="1" customWidth="1"/>
    <col min="5" max="5" width="12.00390625" style="182" bestFit="1" customWidth="1"/>
    <col min="6" max="6" width="15.00390625" style="182" bestFit="1" customWidth="1"/>
    <col min="7" max="7" width="13.8515625" style="182" bestFit="1" customWidth="1"/>
    <col min="8" max="8" width="5.421875" style="182" customWidth="1"/>
    <col min="9" max="9" width="11.8515625" style="182" customWidth="1"/>
    <col min="10" max="10" width="15.00390625" style="182" bestFit="1" customWidth="1"/>
    <col min="11" max="11" width="13.8515625" style="182" bestFit="1" customWidth="1"/>
    <col min="12" max="12" width="7.140625" style="182" customWidth="1"/>
    <col min="13" max="13" width="12.7109375" style="182" customWidth="1"/>
    <col min="14" max="14" width="15.00390625" style="182" bestFit="1" customWidth="1"/>
    <col min="15" max="15" width="13.8515625" style="182" bestFit="1" customWidth="1"/>
    <col min="16" max="16" width="9.140625" style="182" customWidth="1"/>
    <col min="17" max="18" width="5.57421875" style="182" customWidth="1"/>
    <col min="19" max="19" width="44.00390625" style="182" bestFit="1" customWidth="1"/>
    <col min="20" max="16384" width="9.140625" style="182" customWidth="1"/>
  </cols>
  <sheetData>
    <row r="1" ht="15">
      <c r="A1" s="67" t="s">
        <v>80</v>
      </c>
    </row>
    <row r="2" ht="15">
      <c r="A2" s="67" t="s">
        <v>81</v>
      </c>
    </row>
    <row r="3" ht="15">
      <c r="A3" s="67"/>
    </row>
    <row r="4" ht="15">
      <c r="A4" s="67" t="s">
        <v>274</v>
      </c>
    </row>
    <row r="7" spans="2:3" ht="15" thickBot="1">
      <c r="B7" s="182"/>
      <c r="C7" s="182"/>
    </row>
    <row r="8" spans="1:20" s="188" customFormat="1" ht="30.75" customHeight="1" thickBot="1">
      <c r="A8" s="568" t="s">
        <v>2</v>
      </c>
      <c r="B8" s="569"/>
      <c r="C8" s="570"/>
      <c r="E8" s="560" t="s">
        <v>7</v>
      </c>
      <c r="F8" s="561"/>
      <c r="G8" s="562"/>
      <c r="I8" s="560" t="s">
        <v>146</v>
      </c>
      <c r="J8" s="561"/>
      <c r="K8" s="562"/>
      <c r="M8" s="560" t="s">
        <v>141</v>
      </c>
      <c r="N8" s="561"/>
      <c r="O8" s="562"/>
      <c r="S8" s="190"/>
      <c r="T8" s="189"/>
    </row>
    <row r="9" spans="1:20" ht="15.75" thickBot="1">
      <c r="A9" s="70" t="s">
        <v>86</v>
      </c>
      <c r="B9" s="70" t="s">
        <v>243</v>
      </c>
      <c r="C9" s="70" t="s">
        <v>244</v>
      </c>
      <c r="E9" s="183" t="s">
        <v>86</v>
      </c>
      <c r="F9" s="72" t="s">
        <v>243</v>
      </c>
      <c r="G9" s="72" t="s">
        <v>244</v>
      </c>
      <c r="I9" s="183" t="s">
        <v>86</v>
      </c>
      <c r="J9" s="196" t="s">
        <v>243</v>
      </c>
      <c r="K9" s="194" t="s">
        <v>244</v>
      </c>
      <c r="M9" s="183" t="s">
        <v>86</v>
      </c>
      <c r="N9" s="72" t="s">
        <v>243</v>
      </c>
      <c r="O9" s="72" t="s">
        <v>244</v>
      </c>
      <c r="S9" s="191"/>
      <c r="T9" s="189"/>
    </row>
    <row r="10" spans="1:20" ht="15">
      <c r="A10" s="73">
        <v>43466</v>
      </c>
      <c r="B10" s="74">
        <v>368</v>
      </c>
      <c r="C10" s="110" t="s">
        <v>287</v>
      </c>
      <c r="E10" s="73">
        <v>43466</v>
      </c>
      <c r="F10" s="74">
        <v>202</v>
      </c>
      <c r="G10" s="110" t="s">
        <v>288</v>
      </c>
      <c r="I10" s="73">
        <v>43466</v>
      </c>
      <c r="J10" s="74">
        <v>204</v>
      </c>
      <c r="K10" s="110" t="s">
        <v>288</v>
      </c>
      <c r="M10" s="73">
        <v>43466</v>
      </c>
      <c r="N10" s="74">
        <v>105</v>
      </c>
      <c r="O10" s="110" t="s">
        <v>288</v>
      </c>
      <c r="S10" s="191"/>
      <c r="T10" s="189"/>
    </row>
    <row r="11" spans="1:20" ht="15">
      <c r="A11" s="75">
        <v>43497</v>
      </c>
      <c r="B11" s="76">
        <v>361</v>
      </c>
      <c r="C11" s="77">
        <f aca="true" t="shared" si="0" ref="C11:C20">((B11-B10)/B10)*100</f>
        <v>-1.9021739130434785</v>
      </c>
      <c r="E11" s="75">
        <v>43497</v>
      </c>
      <c r="F11" s="76">
        <v>225</v>
      </c>
      <c r="G11" s="77">
        <f aca="true" t="shared" si="1" ref="G11:G20">((F11-F10)/F10)*100</f>
        <v>11.386138613861387</v>
      </c>
      <c r="I11" s="75">
        <v>43497</v>
      </c>
      <c r="J11" s="76">
        <v>209</v>
      </c>
      <c r="K11" s="77">
        <f aca="true" t="shared" si="2" ref="K11:K20">((J11-J10)/J10)*100</f>
        <v>2.450980392156863</v>
      </c>
      <c r="M11" s="75">
        <v>43497</v>
      </c>
      <c r="N11" s="76">
        <v>131</v>
      </c>
      <c r="O11" s="77">
        <f aca="true" t="shared" si="3" ref="O11:O20">((N11-N10)/N10)*100</f>
        <v>24.761904761904763</v>
      </c>
      <c r="S11" s="191"/>
      <c r="T11" s="189"/>
    </row>
    <row r="12" spans="1:20" ht="15">
      <c r="A12" s="78">
        <v>43525</v>
      </c>
      <c r="B12" s="76">
        <v>276</v>
      </c>
      <c r="C12" s="77">
        <f t="shared" si="0"/>
        <v>-23.545706371191137</v>
      </c>
      <c r="E12" s="78">
        <v>43525</v>
      </c>
      <c r="F12" s="76">
        <v>226</v>
      </c>
      <c r="G12" s="77">
        <f t="shared" si="1"/>
        <v>0.4444444444444444</v>
      </c>
      <c r="I12" s="78">
        <v>43525</v>
      </c>
      <c r="J12" s="76">
        <v>115</v>
      </c>
      <c r="K12" s="77">
        <f t="shared" si="2"/>
        <v>-44.97607655502392</v>
      </c>
      <c r="M12" s="78">
        <v>43525</v>
      </c>
      <c r="N12" s="76">
        <v>87</v>
      </c>
      <c r="O12" s="77">
        <f t="shared" si="3"/>
        <v>-33.587786259541986</v>
      </c>
      <c r="S12" s="191"/>
      <c r="T12" s="189"/>
    </row>
    <row r="13" spans="1:20" ht="15">
      <c r="A13" s="78">
        <v>43556</v>
      </c>
      <c r="B13" s="76">
        <v>303</v>
      </c>
      <c r="C13" s="77">
        <f t="shared" si="0"/>
        <v>9.782608695652174</v>
      </c>
      <c r="E13" s="78">
        <v>43556</v>
      </c>
      <c r="F13" s="76">
        <v>335</v>
      </c>
      <c r="G13" s="77">
        <f t="shared" si="1"/>
        <v>48.23008849557522</v>
      </c>
      <c r="I13" s="78">
        <v>43556</v>
      </c>
      <c r="J13" s="76">
        <v>94</v>
      </c>
      <c r="K13" s="77">
        <f t="shared" si="2"/>
        <v>-18.26086956521739</v>
      </c>
      <c r="M13" s="78">
        <v>43556</v>
      </c>
      <c r="N13" s="76">
        <v>143</v>
      </c>
      <c r="O13" s="77">
        <f t="shared" si="3"/>
        <v>64.36781609195403</v>
      </c>
      <c r="S13" s="191"/>
      <c r="T13" s="189"/>
    </row>
    <row r="14" spans="1:20" ht="15">
      <c r="A14" s="78">
        <v>43586</v>
      </c>
      <c r="B14" s="76">
        <v>285</v>
      </c>
      <c r="C14" s="77">
        <f t="shared" si="0"/>
        <v>-5.9405940594059405</v>
      </c>
      <c r="E14" s="78">
        <v>43586</v>
      </c>
      <c r="F14" s="76">
        <v>295</v>
      </c>
      <c r="G14" s="77">
        <f t="shared" si="1"/>
        <v>-11.940298507462686</v>
      </c>
      <c r="I14" s="78">
        <v>43586</v>
      </c>
      <c r="J14" s="195">
        <v>138</v>
      </c>
      <c r="K14" s="77">
        <f t="shared" si="2"/>
        <v>46.808510638297875</v>
      </c>
      <c r="M14" s="78">
        <v>43586</v>
      </c>
      <c r="N14" s="76">
        <v>142</v>
      </c>
      <c r="O14" s="77">
        <f t="shared" si="3"/>
        <v>-0.6993006993006993</v>
      </c>
      <c r="S14" s="187"/>
      <c r="T14" s="189"/>
    </row>
    <row r="15" spans="1:20" ht="15">
      <c r="A15" s="78">
        <v>43617</v>
      </c>
      <c r="B15" s="76">
        <v>238</v>
      </c>
      <c r="C15" s="77">
        <f t="shared" si="0"/>
        <v>-16.49122807017544</v>
      </c>
      <c r="E15" s="78">
        <v>43617</v>
      </c>
      <c r="F15" s="76">
        <v>215</v>
      </c>
      <c r="G15" s="77">
        <f t="shared" si="1"/>
        <v>-27.11864406779661</v>
      </c>
      <c r="I15" s="78">
        <v>43617</v>
      </c>
      <c r="J15" s="76">
        <v>206</v>
      </c>
      <c r="K15" s="77">
        <f t="shared" si="2"/>
        <v>49.275362318840585</v>
      </c>
      <c r="M15" s="78">
        <v>43617</v>
      </c>
      <c r="N15" s="76">
        <v>120</v>
      </c>
      <c r="O15" s="77">
        <f t="shared" si="3"/>
        <v>-15.492957746478872</v>
      </c>
      <c r="S15" s="187"/>
      <c r="T15" s="189"/>
    </row>
    <row r="16" spans="1:20" ht="15">
      <c r="A16" s="78">
        <v>43647</v>
      </c>
      <c r="B16" s="76">
        <v>253</v>
      </c>
      <c r="C16" s="77">
        <f t="shared" si="0"/>
        <v>6.302521008403361</v>
      </c>
      <c r="E16" s="78">
        <v>43647</v>
      </c>
      <c r="F16" s="76">
        <v>223</v>
      </c>
      <c r="G16" s="77">
        <f t="shared" si="1"/>
        <v>3.7209302325581395</v>
      </c>
      <c r="I16" s="78">
        <v>43647</v>
      </c>
      <c r="J16" s="76">
        <v>217</v>
      </c>
      <c r="K16" s="77">
        <f t="shared" si="2"/>
        <v>5.339805825242718</v>
      </c>
      <c r="M16" s="78">
        <v>43647</v>
      </c>
      <c r="N16" s="76">
        <v>104</v>
      </c>
      <c r="O16" s="77">
        <f t="shared" si="3"/>
        <v>-13.333333333333334</v>
      </c>
      <c r="S16" s="187"/>
      <c r="T16" s="189"/>
    </row>
    <row r="17" spans="1:15" ht="15">
      <c r="A17" s="78">
        <v>43678</v>
      </c>
      <c r="B17" s="76">
        <v>354</v>
      </c>
      <c r="C17" s="77">
        <f t="shared" si="0"/>
        <v>39.920948616600796</v>
      </c>
      <c r="E17" s="78">
        <v>43678</v>
      </c>
      <c r="F17" s="76">
        <v>199</v>
      </c>
      <c r="G17" s="77">
        <f t="shared" si="1"/>
        <v>-10.762331838565023</v>
      </c>
      <c r="I17" s="78">
        <v>43678</v>
      </c>
      <c r="J17" s="76">
        <v>186</v>
      </c>
      <c r="K17" s="77">
        <f t="shared" si="2"/>
        <v>-14.285714285714285</v>
      </c>
      <c r="M17" s="78">
        <v>43678</v>
      </c>
      <c r="N17" s="76">
        <v>112</v>
      </c>
      <c r="O17" s="77">
        <f t="shared" si="3"/>
        <v>7.6923076923076925</v>
      </c>
    </row>
    <row r="18" spans="1:15" ht="15">
      <c r="A18" s="78">
        <v>43709</v>
      </c>
      <c r="B18" s="76">
        <v>246</v>
      </c>
      <c r="C18" s="77">
        <f t="shared" si="0"/>
        <v>-30.508474576271187</v>
      </c>
      <c r="E18" s="78">
        <v>43709</v>
      </c>
      <c r="F18" s="76">
        <v>188</v>
      </c>
      <c r="G18" s="77">
        <f t="shared" si="1"/>
        <v>-5.527638190954774</v>
      </c>
      <c r="I18" s="78">
        <v>43709</v>
      </c>
      <c r="J18" s="76">
        <v>158</v>
      </c>
      <c r="K18" s="77">
        <f t="shared" si="2"/>
        <v>-15.053763440860216</v>
      </c>
      <c r="M18" s="78">
        <v>43709</v>
      </c>
      <c r="N18" s="76">
        <v>131</v>
      </c>
      <c r="O18" s="77">
        <f t="shared" si="3"/>
        <v>16.964285714285715</v>
      </c>
    </row>
    <row r="19" spans="1:15" ht="15">
      <c r="A19" s="78">
        <v>43739</v>
      </c>
      <c r="B19" s="76">
        <v>210</v>
      </c>
      <c r="C19" s="77">
        <f t="shared" si="0"/>
        <v>-14.634146341463413</v>
      </c>
      <c r="E19" s="78">
        <v>43739</v>
      </c>
      <c r="F19" s="76">
        <v>199</v>
      </c>
      <c r="G19" s="77">
        <f t="shared" si="1"/>
        <v>5.851063829787234</v>
      </c>
      <c r="I19" s="78">
        <v>43739</v>
      </c>
      <c r="J19" s="76">
        <v>194</v>
      </c>
      <c r="K19" s="77">
        <f t="shared" si="2"/>
        <v>22.78481012658228</v>
      </c>
      <c r="M19" s="78">
        <v>43739</v>
      </c>
      <c r="N19" s="76">
        <v>109</v>
      </c>
      <c r="O19" s="77">
        <f t="shared" si="3"/>
        <v>-16.793893129770993</v>
      </c>
    </row>
    <row r="20" spans="1:15" ht="15">
      <c r="A20" s="78">
        <v>43770</v>
      </c>
      <c r="B20" s="76">
        <v>194</v>
      </c>
      <c r="C20" s="77">
        <f t="shared" si="0"/>
        <v>-7.6190476190476195</v>
      </c>
      <c r="E20" s="78">
        <v>43770</v>
      </c>
      <c r="F20" s="76">
        <v>139</v>
      </c>
      <c r="G20" s="77">
        <f t="shared" si="1"/>
        <v>-30.15075376884422</v>
      </c>
      <c r="I20" s="78">
        <v>43770</v>
      </c>
      <c r="J20" s="76">
        <v>168</v>
      </c>
      <c r="K20" s="77">
        <f t="shared" si="2"/>
        <v>-13.402061855670103</v>
      </c>
      <c r="M20" s="78">
        <v>43770</v>
      </c>
      <c r="N20" s="82">
        <v>110</v>
      </c>
      <c r="O20" s="77">
        <f t="shared" si="3"/>
        <v>0.9174311926605505</v>
      </c>
    </row>
    <row r="21" spans="1:15" ht="15.75" thickBot="1">
      <c r="A21" s="79">
        <v>43800</v>
      </c>
      <c r="B21" s="80"/>
      <c r="C21" s="111"/>
      <c r="E21" s="79">
        <v>43800</v>
      </c>
      <c r="F21" s="80"/>
      <c r="G21" s="111"/>
      <c r="I21" s="79">
        <v>43800</v>
      </c>
      <c r="J21" s="80"/>
      <c r="K21" s="111"/>
      <c r="M21" s="79">
        <v>43800</v>
      </c>
      <c r="N21" s="80"/>
      <c r="O21" s="111"/>
    </row>
    <row r="22" spans="2:3" ht="14.25">
      <c r="B22" s="182"/>
      <c r="C22" s="182"/>
    </row>
    <row r="23" spans="2:3" ht="15" thickBot="1">
      <c r="B23" s="182"/>
      <c r="C23" s="182"/>
    </row>
    <row r="24" spans="1:15" s="188" customFormat="1" ht="30.75" customHeight="1" thickBot="1">
      <c r="A24" s="563" t="s">
        <v>9</v>
      </c>
      <c r="B24" s="566"/>
      <c r="C24" s="567"/>
      <c r="E24" s="560" t="s">
        <v>92</v>
      </c>
      <c r="F24" s="561"/>
      <c r="G24" s="562"/>
      <c r="I24" s="560" t="s">
        <v>11</v>
      </c>
      <c r="J24" s="561"/>
      <c r="K24" s="562"/>
      <c r="M24" s="563" t="s">
        <v>77</v>
      </c>
      <c r="N24" s="566"/>
      <c r="O24" s="567"/>
    </row>
    <row r="25" spans="1:15" ht="15.75" thickBot="1">
      <c r="A25" s="183" t="s">
        <v>86</v>
      </c>
      <c r="B25" s="72" t="s">
        <v>243</v>
      </c>
      <c r="C25" s="72" t="s">
        <v>244</v>
      </c>
      <c r="E25" s="70" t="s">
        <v>86</v>
      </c>
      <c r="F25" s="70" t="s">
        <v>243</v>
      </c>
      <c r="G25" s="70" t="s">
        <v>244</v>
      </c>
      <c r="I25" s="183" t="s">
        <v>86</v>
      </c>
      <c r="J25" s="72" t="s">
        <v>243</v>
      </c>
      <c r="K25" s="72" t="s">
        <v>244</v>
      </c>
      <c r="M25" s="183" t="s">
        <v>86</v>
      </c>
      <c r="N25" s="72" t="s">
        <v>243</v>
      </c>
      <c r="O25" s="72" t="s">
        <v>244</v>
      </c>
    </row>
    <row r="26" spans="1:15" ht="15">
      <c r="A26" s="73">
        <v>43466</v>
      </c>
      <c r="B26" s="74">
        <v>102</v>
      </c>
      <c r="C26" s="110" t="s">
        <v>288</v>
      </c>
      <c r="E26" s="73">
        <v>43466</v>
      </c>
      <c r="F26" s="74">
        <v>95</v>
      </c>
      <c r="G26" s="110" t="s">
        <v>288</v>
      </c>
      <c r="I26" s="73">
        <v>43466</v>
      </c>
      <c r="J26" s="74">
        <v>143</v>
      </c>
      <c r="K26" s="110" t="s">
        <v>288</v>
      </c>
      <c r="M26" s="73">
        <v>43466</v>
      </c>
      <c r="N26" s="76">
        <v>70</v>
      </c>
      <c r="O26" s="110" t="s">
        <v>288</v>
      </c>
    </row>
    <row r="27" spans="1:15" ht="15">
      <c r="A27" s="75">
        <v>43497</v>
      </c>
      <c r="B27" s="76">
        <v>84</v>
      </c>
      <c r="C27" s="77">
        <f aca="true" t="shared" si="4" ref="C27:C36">((B27-B26)/B26)*100</f>
        <v>-17.647058823529413</v>
      </c>
      <c r="E27" s="75">
        <v>43497</v>
      </c>
      <c r="F27" s="76">
        <v>158</v>
      </c>
      <c r="G27" s="77">
        <f aca="true" t="shared" si="5" ref="G27:G36">((F27-F26)/F26)*100</f>
        <v>66.3157894736842</v>
      </c>
      <c r="I27" s="75">
        <v>43497</v>
      </c>
      <c r="J27" s="76">
        <v>129</v>
      </c>
      <c r="K27" s="77">
        <f aca="true" t="shared" si="6" ref="K27:K36">((J27-J26)/J26)*100</f>
        <v>-9.79020979020979</v>
      </c>
      <c r="M27" s="75">
        <v>43497</v>
      </c>
      <c r="N27" s="76">
        <v>148</v>
      </c>
      <c r="O27" s="77">
        <f aca="true" t="shared" si="7" ref="O27:O36">((N27-N26)/N26)*100</f>
        <v>111.42857142857143</v>
      </c>
    </row>
    <row r="28" spans="1:15" ht="15">
      <c r="A28" s="78">
        <v>43525</v>
      </c>
      <c r="B28" s="76">
        <v>111</v>
      </c>
      <c r="C28" s="77">
        <f t="shared" si="4"/>
        <v>32.142857142857146</v>
      </c>
      <c r="E28" s="78">
        <v>43525</v>
      </c>
      <c r="F28" s="76">
        <v>130</v>
      </c>
      <c r="G28" s="77">
        <f t="shared" si="5"/>
        <v>-17.72151898734177</v>
      </c>
      <c r="I28" s="78">
        <v>43525</v>
      </c>
      <c r="J28" s="76">
        <v>128</v>
      </c>
      <c r="K28" s="77">
        <f t="shared" si="6"/>
        <v>-0.7751937984496124</v>
      </c>
      <c r="M28" s="78">
        <v>43525</v>
      </c>
      <c r="N28" s="76">
        <v>62</v>
      </c>
      <c r="O28" s="77">
        <f t="shared" si="7"/>
        <v>-58.108108108108105</v>
      </c>
    </row>
    <row r="29" spans="1:15" ht="15">
      <c r="A29" s="78">
        <v>43556</v>
      </c>
      <c r="B29" s="76">
        <v>99</v>
      </c>
      <c r="C29" s="77">
        <f t="shared" si="4"/>
        <v>-10.81081081081081</v>
      </c>
      <c r="E29" s="78">
        <v>43556</v>
      </c>
      <c r="F29" s="76">
        <v>111</v>
      </c>
      <c r="G29" s="77">
        <f t="shared" si="5"/>
        <v>-14.615384615384617</v>
      </c>
      <c r="I29" s="78">
        <v>43556</v>
      </c>
      <c r="J29" s="76">
        <v>117</v>
      </c>
      <c r="K29" s="77">
        <f t="shared" si="6"/>
        <v>-8.59375</v>
      </c>
      <c r="M29" s="78">
        <v>43556</v>
      </c>
      <c r="N29" s="76">
        <v>81</v>
      </c>
      <c r="O29" s="77">
        <f t="shared" si="7"/>
        <v>30.64516129032258</v>
      </c>
    </row>
    <row r="30" spans="1:15" ht="15">
      <c r="A30" s="78">
        <v>43586</v>
      </c>
      <c r="B30" s="76">
        <v>121</v>
      </c>
      <c r="C30" s="77">
        <f t="shared" si="4"/>
        <v>22.22222222222222</v>
      </c>
      <c r="E30" s="78">
        <v>43586</v>
      </c>
      <c r="F30" s="76">
        <v>110</v>
      </c>
      <c r="G30" s="77">
        <f t="shared" si="5"/>
        <v>-0.9009009009009009</v>
      </c>
      <c r="I30" s="78">
        <v>43586</v>
      </c>
      <c r="J30" s="76">
        <v>114</v>
      </c>
      <c r="K30" s="77">
        <f t="shared" si="6"/>
        <v>-2.564102564102564</v>
      </c>
      <c r="M30" s="78">
        <v>43586</v>
      </c>
      <c r="N30" s="76">
        <v>58</v>
      </c>
      <c r="O30" s="77">
        <f t="shared" si="7"/>
        <v>-28.39506172839506</v>
      </c>
    </row>
    <row r="31" spans="1:15" ht="15">
      <c r="A31" s="78">
        <v>43617</v>
      </c>
      <c r="B31" s="76">
        <v>103</v>
      </c>
      <c r="C31" s="77">
        <f t="shared" si="4"/>
        <v>-14.87603305785124</v>
      </c>
      <c r="E31" s="78">
        <v>43617</v>
      </c>
      <c r="F31" s="76">
        <v>63</v>
      </c>
      <c r="G31" s="77">
        <f t="shared" si="5"/>
        <v>-42.72727272727273</v>
      </c>
      <c r="I31" s="78">
        <v>43617</v>
      </c>
      <c r="J31" s="76">
        <v>65</v>
      </c>
      <c r="K31" s="77">
        <f t="shared" si="6"/>
        <v>-42.98245614035088</v>
      </c>
      <c r="M31" s="78">
        <v>43617</v>
      </c>
      <c r="N31" s="76">
        <v>53</v>
      </c>
      <c r="O31" s="77">
        <f t="shared" si="7"/>
        <v>-8.620689655172415</v>
      </c>
    </row>
    <row r="32" spans="1:15" ht="15">
      <c r="A32" s="78">
        <v>43647</v>
      </c>
      <c r="B32" s="76">
        <v>90</v>
      </c>
      <c r="C32" s="77">
        <f t="shared" si="4"/>
        <v>-12.62135922330097</v>
      </c>
      <c r="E32" s="78">
        <v>43647</v>
      </c>
      <c r="F32" s="76">
        <v>64</v>
      </c>
      <c r="G32" s="77">
        <f t="shared" si="5"/>
        <v>1.5873015873015872</v>
      </c>
      <c r="I32" s="78">
        <v>43647</v>
      </c>
      <c r="J32" s="76">
        <v>89</v>
      </c>
      <c r="K32" s="77">
        <f t="shared" si="6"/>
        <v>36.92307692307693</v>
      </c>
      <c r="M32" s="78">
        <v>43647</v>
      </c>
      <c r="N32" s="76">
        <v>48</v>
      </c>
      <c r="O32" s="77">
        <f t="shared" si="7"/>
        <v>-9.433962264150944</v>
      </c>
    </row>
    <row r="33" spans="1:15" ht="15">
      <c r="A33" s="78">
        <v>43678</v>
      </c>
      <c r="B33" s="76">
        <v>118</v>
      </c>
      <c r="C33" s="77">
        <f t="shared" si="4"/>
        <v>31.11111111111111</v>
      </c>
      <c r="E33" s="78">
        <v>43678</v>
      </c>
      <c r="F33" s="76">
        <v>111</v>
      </c>
      <c r="G33" s="77">
        <f t="shared" si="5"/>
        <v>73.4375</v>
      </c>
      <c r="I33" s="78">
        <v>43678</v>
      </c>
      <c r="J33" s="76">
        <v>92</v>
      </c>
      <c r="K33" s="77">
        <f t="shared" si="6"/>
        <v>3.3707865168539324</v>
      </c>
      <c r="M33" s="78">
        <v>43678</v>
      </c>
      <c r="N33" s="76">
        <v>47</v>
      </c>
      <c r="O33" s="77">
        <f t="shared" si="7"/>
        <v>-2.083333333333333</v>
      </c>
    </row>
    <row r="34" spans="1:15" ht="15">
      <c r="A34" s="78">
        <v>43709</v>
      </c>
      <c r="B34" s="76">
        <v>113</v>
      </c>
      <c r="C34" s="77">
        <f t="shared" si="4"/>
        <v>-4.23728813559322</v>
      </c>
      <c r="E34" s="78">
        <v>43709</v>
      </c>
      <c r="F34" s="76">
        <v>117</v>
      </c>
      <c r="G34" s="77">
        <f t="shared" si="5"/>
        <v>5.405405405405405</v>
      </c>
      <c r="I34" s="78">
        <v>43709</v>
      </c>
      <c r="J34" s="76">
        <v>61</v>
      </c>
      <c r="K34" s="77">
        <f t="shared" si="6"/>
        <v>-33.69565217391305</v>
      </c>
      <c r="M34" s="78">
        <v>43709</v>
      </c>
      <c r="N34" s="76">
        <v>41</v>
      </c>
      <c r="O34" s="77">
        <f t="shared" si="7"/>
        <v>-12.76595744680851</v>
      </c>
    </row>
    <row r="35" spans="1:15" ht="15">
      <c r="A35" s="78">
        <v>43739</v>
      </c>
      <c r="B35" s="76">
        <v>140</v>
      </c>
      <c r="C35" s="77">
        <f t="shared" si="4"/>
        <v>23.893805309734514</v>
      </c>
      <c r="E35" s="78">
        <v>43739</v>
      </c>
      <c r="F35" s="76">
        <v>118</v>
      </c>
      <c r="G35" s="77">
        <f t="shared" si="5"/>
        <v>0.8547008547008548</v>
      </c>
      <c r="I35" s="78">
        <v>43739</v>
      </c>
      <c r="J35" s="76">
        <v>59</v>
      </c>
      <c r="K35" s="77">
        <f t="shared" si="6"/>
        <v>-3.278688524590164</v>
      </c>
      <c r="M35" s="78">
        <v>43739</v>
      </c>
      <c r="N35" s="76">
        <v>48</v>
      </c>
      <c r="O35" s="77">
        <f t="shared" si="7"/>
        <v>17.073170731707318</v>
      </c>
    </row>
    <row r="36" spans="1:15" ht="15">
      <c r="A36" s="78">
        <v>43770</v>
      </c>
      <c r="B36" s="82">
        <v>78</v>
      </c>
      <c r="C36" s="77">
        <f t="shared" si="4"/>
        <v>-44.285714285714285</v>
      </c>
      <c r="E36" s="78">
        <v>43770</v>
      </c>
      <c r="F36" s="76">
        <v>56</v>
      </c>
      <c r="G36" s="77">
        <f t="shared" si="5"/>
        <v>-52.54237288135594</v>
      </c>
      <c r="I36" s="78">
        <v>43770</v>
      </c>
      <c r="J36" s="82">
        <v>86</v>
      </c>
      <c r="K36" s="77">
        <f t="shared" si="6"/>
        <v>45.76271186440678</v>
      </c>
      <c r="M36" s="78">
        <v>43770</v>
      </c>
      <c r="N36" s="82">
        <v>54</v>
      </c>
      <c r="O36" s="77">
        <f t="shared" si="7"/>
        <v>12.5</v>
      </c>
    </row>
    <row r="37" spans="1:15" ht="15.75" thickBot="1">
      <c r="A37" s="79">
        <v>43800</v>
      </c>
      <c r="B37" s="80"/>
      <c r="C37" s="111"/>
      <c r="E37" s="79">
        <v>43800</v>
      </c>
      <c r="F37" s="80"/>
      <c r="G37" s="111"/>
      <c r="I37" s="79">
        <v>43800</v>
      </c>
      <c r="J37" s="80"/>
      <c r="K37" s="111"/>
      <c r="M37" s="79">
        <v>43800</v>
      </c>
      <c r="N37" s="80"/>
      <c r="O37" s="111"/>
    </row>
    <row r="38" spans="2:3" ht="14.25">
      <c r="B38" s="182"/>
      <c r="C38" s="182"/>
    </row>
    <row r="39" spans="2:3" ht="15" thickBot="1">
      <c r="B39" s="182"/>
      <c r="C39" s="182"/>
    </row>
    <row r="40" spans="1:7" ht="30.75" customHeight="1" thickBot="1">
      <c r="A40" s="557" t="s">
        <v>8</v>
      </c>
      <c r="B40" s="558"/>
      <c r="C40" s="559"/>
      <c r="E40" s="563" t="s">
        <v>6</v>
      </c>
      <c r="F40" s="564"/>
      <c r="G40" s="565"/>
    </row>
    <row r="41" spans="1:7" ht="15.75" thickBot="1">
      <c r="A41" s="183" t="s">
        <v>86</v>
      </c>
      <c r="B41" s="72" t="s">
        <v>243</v>
      </c>
      <c r="C41" s="72" t="s">
        <v>244</v>
      </c>
      <c r="E41" s="183" t="s">
        <v>86</v>
      </c>
      <c r="F41" s="72" t="s">
        <v>243</v>
      </c>
      <c r="G41" s="72" t="s">
        <v>244</v>
      </c>
    </row>
    <row r="42" spans="1:7" ht="15">
      <c r="A42" s="73">
        <v>43466</v>
      </c>
      <c r="B42" s="74">
        <v>84</v>
      </c>
      <c r="C42" s="110" t="s">
        <v>288</v>
      </c>
      <c r="E42" s="73">
        <v>43466</v>
      </c>
      <c r="F42" s="74">
        <v>66</v>
      </c>
      <c r="G42" s="110" t="s">
        <v>288</v>
      </c>
    </row>
    <row r="43" spans="1:7" ht="15">
      <c r="A43" s="75">
        <v>43497</v>
      </c>
      <c r="B43" s="76">
        <v>82</v>
      </c>
      <c r="C43" s="77">
        <f aca="true" t="shared" si="8" ref="C43:C52">((B43-B42)/B42)*100</f>
        <v>-2.380952380952381</v>
      </c>
      <c r="E43" s="75">
        <v>43497</v>
      </c>
      <c r="F43" s="76">
        <v>53</v>
      </c>
      <c r="G43" s="77">
        <f>((F43-F42)/F42)*100</f>
        <v>-19.696969696969695</v>
      </c>
    </row>
    <row r="44" spans="1:7" ht="15">
      <c r="A44" s="78">
        <v>43525</v>
      </c>
      <c r="B44" s="76">
        <v>87</v>
      </c>
      <c r="C44" s="77">
        <f t="shared" si="8"/>
        <v>6.097560975609756</v>
      </c>
      <c r="E44" s="78">
        <v>43525</v>
      </c>
      <c r="F44" s="76">
        <v>50</v>
      </c>
      <c r="G44" s="77">
        <f aca="true" t="shared" si="9" ref="G44:G52">((F44-F43)/F43)*100</f>
        <v>-5.660377358490567</v>
      </c>
    </row>
    <row r="45" spans="1:7" ht="15">
      <c r="A45" s="78">
        <v>43556</v>
      </c>
      <c r="B45" s="76">
        <v>100</v>
      </c>
      <c r="C45" s="77">
        <f t="shared" si="8"/>
        <v>14.942528735632186</v>
      </c>
      <c r="E45" s="78">
        <v>43556</v>
      </c>
      <c r="F45" s="76">
        <v>62</v>
      </c>
      <c r="G45" s="77">
        <f t="shared" si="9"/>
        <v>24</v>
      </c>
    </row>
    <row r="46" spans="1:7" ht="15">
      <c r="A46" s="78">
        <v>43586</v>
      </c>
      <c r="B46" s="76">
        <v>77</v>
      </c>
      <c r="C46" s="77">
        <f t="shared" si="8"/>
        <v>-23</v>
      </c>
      <c r="E46" s="78">
        <v>43586</v>
      </c>
      <c r="F46" s="76">
        <v>54</v>
      </c>
      <c r="G46" s="77">
        <f t="shared" si="9"/>
        <v>-12.903225806451612</v>
      </c>
    </row>
    <row r="47" spans="1:7" ht="15">
      <c r="A47" s="78">
        <v>43617</v>
      </c>
      <c r="B47" s="76">
        <v>49</v>
      </c>
      <c r="C47" s="77">
        <f t="shared" si="8"/>
        <v>-36.36363636363637</v>
      </c>
      <c r="E47" s="78">
        <v>43617</v>
      </c>
      <c r="F47" s="76">
        <v>67</v>
      </c>
      <c r="G47" s="77">
        <f t="shared" si="9"/>
        <v>24.074074074074073</v>
      </c>
    </row>
    <row r="48" spans="1:7" ht="15">
      <c r="A48" s="78">
        <v>43647</v>
      </c>
      <c r="B48" s="76">
        <v>43</v>
      </c>
      <c r="C48" s="77">
        <f t="shared" si="8"/>
        <v>-12.244897959183673</v>
      </c>
      <c r="E48" s="78">
        <v>43647</v>
      </c>
      <c r="F48" s="76">
        <v>49</v>
      </c>
      <c r="G48" s="77">
        <f t="shared" si="9"/>
        <v>-26.865671641791046</v>
      </c>
    </row>
    <row r="49" spans="1:7" ht="15">
      <c r="A49" s="78">
        <v>43678</v>
      </c>
      <c r="B49" s="76">
        <v>32</v>
      </c>
      <c r="C49" s="77">
        <f t="shared" si="8"/>
        <v>-25.581395348837212</v>
      </c>
      <c r="E49" s="78">
        <v>43678</v>
      </c>
      <c r="F49" s="76">
        <v>55</v>
      </c>
      <c r="G49" s="77">
        <f t="shared" si="9"/>
        <v>12.244897959183673</v>
      </c>
    </row>
    <row r="50" spans="1:7" ht="15">
      <c r="A50" s="78">
        <v>43709</v>
      </c>
      <c r="B50" s="76">
        <v>39</v>
      </c>
      <c r="C50" s="77">
        <f t="shared" si="8"/>
        <v>21.875</v>
      </c>
      <c r="E50" s="78">
        <v>43709</v>
      </c>
      <c r="F50" s="76">
        <v>58</v>
      </c>
      <c r="G50" s="77">
        <f t="shared" si="9"/>
        <v>5.454545454545454</v>
      </c>
    </row>
    <row r="51" spans="1:7" ht="15">
      <c r="A51" s="78">
        <v>43739</v>
      </c>
      <c r="B51" s="76">
        <v>53</v>
      </c>
      <c r="C51" s="77">
        <f t="shared" si="8"/>
        <v>35.8974358974359</v>
      </c>
      <c r="E51" s="78">
        <v>43739</v>
      </c>
      <c r="F51" s="76">
        <v>88</v>
      </c>
      <c r="G51" s="77">
        <f t="shared" si="9"/>
        <v>51.724137931034484</v>
      </c>
    </row>
    <row r="52" spans="1:7" ht="15">
      <c r="A52" s="78">
        <v>43770</v>
      </c>
      <c r="B52" s="76">
        <v>41</v>
      </c>
      <c r="C52" s="77">
        <f t="shared" si="8"/>
        <v>-22.641509433962266</v>
      </c>
      <c r="E52" s="78">
        <v>43770</v>
      </c>
      <c r="F52" s="82">
        <v>76</v>
      </c>
      <c r="G52" s="77">
        <f t="shared" si="9"/>
        <v>-13.636363636363635</v>
      </c>
    </row>
    <row r="53" spans="1:7" ht="15.75" thickBot="1">
      <c r="A53" s="79">
        <v>43800</v>
      </c>
      <c r="B53" s="80"/>
      <c r="C53" s="111"/>
      <c r="E53" s="79">
        <v>43800</v>
      </c>
      <c r="F53" s="80"/>
      <c r="G53" s="111"/>
    </row>
    <row r="54" spans="2:3" ht="14.25">
      <c r="B54" s="182"/>
      <c r="C54" s="182"/>
    </row>
    <row r="55" spans="2:3" ht="14.25">
      <c r="B55" s="182"/>
      <c r="C55" s="182"/>
    </row>
    <row r="56" spans="1:6" ht="15">
      <c r="A56" s="67" t="s">
        <v>245</v>
      </c>
      <c r="B56" s="192"/>
      <c r="C56" s="192"/>
      <c r="D56" s="67"/>
      <c r="E56" s="67"/>
      <c r="F56" s="67"/>
    </row>
    <row r="57" spans="1:6" ht="15">
      <c r="A57" s="67"/>
      <c r="B57" s="192"/>
      <c r="C57" s="192"/>
      <c r="D57" s="67"/>
      <c r="E57" s="67"/>
      <c r="F57" s="67"/>
    </row>
    <row r="58" spans="1:6" ht="15">
      <c r="A58" s="67" t="s">
        <v>246</v>
      </c>
      <c r="B58" s="192"/>
      <c r="C58" s="192"/>
      <c r="D58" s="67"/>
      <c r="E58" s="67"/>
      <c r="F58" s="67"/>
    </row>
    <row r="60" ht="15">
      <c r="A60" s="193"/>
    </row>
    <row r="64" spans="17:18" ht="14.25">
      <c r="Q64" s="187"/>
      <c r="R64" s="187"/>
    </row>
  </sheetData>
  <sheetProtection/>
  <mergeCells count="10">
    <mergeCell ref="A40:C40"/>
    <mergeCell ref="M8:O8"/>
    <mergeCell ref="I24:K24"/>
    <mergeCell ref="E40:G40"/>
    <mergeCell ref="A24:C24"/>
    <mergeCell ref="A8:C8"/>
    <mergeCell ref="E8:G8"/>
    <mergeCell ref="E24:G24"/>
    <mergeCell ref="M24:O24"/>
    <mergeCell ref="I8:K8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6.7109375" style="117" customWidth="1"/>
    <col min="2" max="2" width="7.57421875" style="117" bestFit="1" customWidth="1"/>
    <col min="3" max="3" width="7.7109375" style="116" bestFit="1" customWidth="1"/>
    <col min="4" max="4" width="7.7109375" style="116" customWidth="1"/>
    <col min="5" max="16384" width="9.140625" style="117" customWidth="1"/>
  </cols>
  <sheetData>
    <row r="1" spans="1:2" ht="15">
      <c r="A1" s="115" t="s">
        <v>80</v>
      </c>
      <c r="B1" s="115"/>
    </row>
    <row r="2" spans="1:2" ht="15">
      <c r="A2" s="115" t="s">
        <v>81</v>
      </c>
      <c r="B2" s="115"/>
    </row>
    <row r="3" spans="1:2" ht="15">
      <c r="A3" s="115"/>
      <c r="B3" s="115"/>
    </row>
    <row r="4" spans="1:2" ht="15">
      <c r="A4" s="115" t="s">
        <v>379</v>
      </c>
      <c r="B4" s="115"/>
    </row>
    <row r="5" ht="15.75" thickBot="1"/>
    <row r="6" spans="1:6" ht="15.75" thickBot="1">
      <c r="A6" s="127" t="s">
        <v>88</v>
      </c>
      <c r="B6" s="119">
        <v>43770</v>
      </c>
      <c r="C6" s="119">
        <v>43739</v>
      </c>
      <c r="D6" s="119">
        <v>43709</v>
      </c>
      <c r="E6" s="128" t="s">
        <v>153</v>
      </c>
      <c r="F6" s="128" t="s">
        <v>83</v>
      </c>
    </row>
    <row r="7" spans="1:6" ht="15">
      <c r="A7" s="283" t="s">
        <v>2</v>
      </c>
      <c r="B7" s="154">
        <v>194</v>
      </c>
      <c r="C7" s="155">
        <v>210</v>
      </c>
      <c r="D7" s="287">
        <v>246</v>
      </c>
      <c r="E7" s="156">
        <f>SUM(B7:D7)</f>
        <v>650</v>
      </c>
      <c r="F7" s="159">
        <f>AVERAGE(B7:D7)</f>
        <v>216.66666666666666</v>
      </c>
    </row>
    <row r="8" spans="1:6" ht="15">
      <c r="A8" s="284" t="s">
        <v>7</v>
      </c>
      <c r="B8" s="157">
        <v>139</v>
      </c>
      <c r="C8" s="158">
        <v>199</v>
      </c>
      <c r="D8" s="286">
        <v>188</v>
      </c>
      <c r="E8" s="159">
        <f>SUM(B8:D8)</f>
        <v>526</v>
      </c>
      <c r="F8" s="159">
        <f aca="true" t="shared" si="0" ref="F8:F14">AVERAGE(B8:D8)</f>
        <v>175.33333333333334</v>
      </c>
    </row>
    <row r="9" spans="1:6" ht="15">
      <c r="A9" s="284" t="s">
        <v>458</v>
      </c>
      <c r="B9" s="157">
        <v>168</v>
      </c>
      <c r="C9" s="158">
        <v>194</v>
      </c>
      <c r="D9" s="286">
        <v>158</v>
      </c>
      <c r="E9" s="159">
        <f aca="true" t="shared" si="1" ref="E9:E16">SUM(B9:D9)</f>
        <v>520</v>
      </c>
      <c r="F9" s="159">
        <f t="shared" si="0"/>
        <v>173.33333333333334</v>
      </c>
    </row>
    <row r="10" spans="1:6" ht="15">
      <c r="A10" s="284" t="s">
        <v>141</v>
      </c>
      <c r="B10" s="157">
        <v>110</v>
      </c>
      <c r="C10" s="158">
        <v>109</v>
      </c>
      <c r="D10" s="286">
        <v>131</v>
      </c>
      <c r="E10" s="159">
        <f t="shared" si="1"/>
        <v>350</v>
      </c>
      <c r="F10" s="159">
        <f t="shared" si="0"/>
        <v>116.66666666666667</v>
      </c>
    </row>
    <row r="11" spans="1:6" ht="15">
      <c r="A11" s="284" t="s">
        <v>9</v>
      </c>
      <c r="B11" s="157">
        <v>78</v>
      </c>
      <c r="C11" s="158">
        <v>140</v>
      </c>
      <c r="D11" s="286">
        <v>113</v>
      </c>
      <c r="E11" s="159">
        <f t="shared" si="1"/>
        <v>331</v>
      </c>
      <c r="F11" s="159">
        <f t="shared" si="0"/>
        <v>110.33333333333333</v>
      </c>
    </row>
    <row r="12" spans="1:6" ht="15">
      <c r="A12" s="284" t="s">
        <v>92</v>
      </c>
      <c r="B12" s="157">
        <v>56</v>
      </c>
      <c r="C12" s="158">
        <v>118</v>
      </c>
      <c r="D12" s="286">
        <v>117</v>
      </c>
      <c r="E12" s="159">
        <f t="shared" si="1"/>
        <v>291</v>
      </c>
      <c r="F12" s="159">
        <f t="shared" si="0"/>
        <v>97</v>
      </c>
    </row>
    <row r="13" spans="1:6" ht="15">
      <c r="A13" s="284" t="s">
        <v>456</v>
      </c>
      <c r="B13" s="157">
        <v>78</v>
      </c>
      <c r="C13" s="158">
        <v>84</v>
      </c>
      <c r="D13" s="286">
        <v>63</v>
      </c>
      <c r="E13" s="159">
        <f t="shared" si="1"/>
        <v>225</v>
      </c>
      <c r="F13" s="159">
        <f t="shared" si="0"/>
        <v>75</v>
      </c>
    </row>
    <row r="14" spans="1:6" ht="15">
      <c r="A14" s="284" t="s">
        <v>6</v>
      </c>
      <c r="B14" s="157">
        <v>76</v>
      </c>
      <c r="C14" s="158">
        <v>88</v>
      </c>
      <c r="D14" s="286">
        <v>58</v>
      </c>
      <c r="E14" s="159">
        <f t="shared" si="1"/>
        <v>222</v>
      </c>
      <c r="F14" s="159">
        <f t="shared" si="0"/>
        <v>74</v>
      </c>
    </row>
    <row r="15" spans="1:6" ht="15">
      <c r="A15" s="284" t="s">
        <v>11</v>
      </c>
      <c r="B15" s="157">
        <v>86</v>
      </c>
      <c r="C15" s="158">
        <v>59</v>
      </c>
      <c r="D15" s="286">
        <v>61</v>
      </c>
      <c r="E15" s="159">
        <f t="shared" si="1"/>
        <v>206</v>
      </c>
      <c r="F15" s="159">
        <f>AVERAGE(B15:D15)</f>
        <v>68.66666666666667</v>
      </c>
    </row>
    <row r="16" spans="1:6" ht="15.75" thickBot="1">
      <c r="A16" s="285" t="s">
        <v>26</v>
      </c>
      <c r="B16" s="160">
        <v>61</v>
      </c>
      <c r="C16" s="161">
        <v>59</v>
      </c>
      <c r="D16" s="288">
        <v>60</v>
      </c>
      <c r="E16" s="159">
        <f t="shared" si="1"/>
        <v>180</v>
      </c>
      <c r="F16" s="159">
        <f>AVERAGE(B16:D16)</f>
        <v>60</v>
      </c>
    </row>
    <row r="17" spans="1:6" ht="15.75" thickBot="1">
      <c r="A17" s="120" t="s">
        <v>176</v>
      </c>
      <c r="B17" s="289">
        <f>SUM(B7:B16)</f>
        <v>1046</v>
      </c>
      <c r="C17" s="289">
        <f>SUM(C7:C16)</f>
        <v>1260</v>
      </c>
      <c r="D17" s="289">
        <f>SUM(D7:D16)</f>
        <v>1195</v>
      </c>
      <c r="E17" s="162">
        <f>SUM(E7:E16)</f>
        <v>3501</v>
      </c>
      <c r="F17" s="162">
        <f>AVERAGE(B17:D17)</f>
        <v>1167</v>
      </c>
    </row>
    <row r="19" spans="7:12" ht="15">
      <c r="G19" s="144"/>
      <c r="H19" s="100"/>
      <c r="I19" s="98"/>
      <c r="J19" s="98"/>
      <c r="K19" s="98"/>
      <c r="L19" s="180"/>
    </row>
    <row r="20" spans="7:12" ht="15">
      <c r="G20" s="144"/>
      <c r="H20" s="99"/>
      <c r="I20" s="179"/>
      <c r="J20" s="178"/>
      <c r="K20" s="178"/>
      <c r="L20" s="179"/>
    </row>
    <row r="21" spans="7:16" ht="15">
      <c r="G21" s="144"/>
      <c r="H21" s="99"/>
      <c r="I21" s="179"/>
      <c r="J21" s="3"/>
      <c r="K21" s="518"/>
      <c r="L21" s="518"/>
      <c r="M21" s="518"/>
      <c r="N21" s="519"/>
      <c r="O21" s="520"/>
      <c r="P21" s="122"/>
    </row>
    <row r="22" spans="7:16" ht="15">
      <c r="G22" s="144"/>
      <c r="H22" s="99"/>
      <c r="I22" s="179"/>
      <c r="J22" s="3"/>
      <c r="K22" s="518"/>
      <c r="L22" s="518"/>
      <c r="M22" s="518"/>
      <c r="N22" s="519"/>
      <c r="O22" s="520"/>
      <c r="P22" s="122"/>
    </row>
    <row r="23" spans="7:16" ht="15">
      <c r="G23" s="144"/>
      <c r="H23" s="99"/>
      <c r="I23" s="179"/>
      <c r="J23" s="3"/>
      <c r="K23" s="518"/>
      <c r="L23" s="518"/>
      <c r="M23" s="518"/>
      <c r="N23" s="519"/>
      <c r="O23" s="520"/>
      <c r="P23" s="122"/>
    </row>
    <row r="24" spans="7:16" ht="15">
      <c r="G24" s="144"/>
      <c r="H24" s="99"/>
      <c r="I24" s="179"/>
      <c r="J24" s="3"/>
      <c r="K24" s="518"/>
      <c r="L24" s="518"/>
      <c r="M24" s="518"/>
      <c r="N24" s="519"/>
      <c r="O24" s="520"/>
      <c r="P24" s="122"/>
    </row>
    <row r="25" spans="7:16" ht="15">
      <c r="G25" s="144"/>
      <c r="H25" s="99"/>
      <c r="I25" s="179"/>
      <c r="J25" s="3"/>
      <c r="K25" s="518"/>
      <c r="L25" s="518"/>
      <c r="M25" s="518"/>
      <c r="N25" s="519"/>
      <c r="O25" s="520"/>
      <c r="P25" s="122"/>
    </row>
    <row r="26" spans="7:16" ht="15">
      <c r="G26" s="144"/>
      <c r="H26" s="99"/>
      <c r="I26" s="179"/>
      <c r="J26" s="3"/>
      <c r="K26" s="518"/>
      <c r="L26" s="518"/>
      <c r="M26" s="518"/>
      <c r="N26" s="519"/>
      <c r="O26" s="520"/>
      <c r="P26" s="122"/>
    </row>
    <row r="27" spans="7:16" ht="15">
      <c r="G27" s="144"/>
      <c r="H27" s="99"/>
      <c r="I27" s="179"/>
      <c r="J27" s="3"/>
      <c r="K27" s="518"/>
      <c r="L27" s="518"/>
      <c r="M27" s="518"/>
      <c r="N27" s="519"/>
      <c r="O27" s="520"/>
      <c r="P27" s="122"/>
    </row>
    <row r="28" spans="7:16" ht="15">
      <c r="G28" s="144"/>
      <c r="H28" s="99"/>
      <c r="I28" s="179"/>
      <c r="J28" s="3"/>
      <c r="K28" s="518"/>
      <c r="L28" s="518"/>
      <c r="M28" s="518"/>
      <c r="N28" s="519"/>
      <c r="O28" s="520"/>
      <c r="P28" s="122"/>
    </row>
    <row r="29" spans="7:16" ht="15">
      <c r="G29" s="122"/>
      <c r="H29" s="99"/>
      <c r="I29" s="179"/>
      <c r="J29" s="3"/>
      <c r="K29" s="518"/>
      <c r="L29" s="518"/>
      <c r="M29" s="518"/>
      <c r="N29" s="519"/>
      <c r="O29" s="520"/>
      <c r="P29" s="122"/>
    </row>
    <row r="30" spans="7:16" ht="15">
      <c r="G30" s="122"/>
      <c r="H30" s="173"/>
      <c r="I30" s="181"/>
      <c r="J30" s="3"/>
      <c r="K30" s="518"/>
      <c r="L30" s="518"/>
      <c r="M30" s="518"/>
      <c r="N30" s="519"/>
      <c r="O30" s="520"/>
      <c r="P30" s="122"/>
    </row>
    <row r="31" spans="7:16" ht="15">
      <c r="G31" s="122"/>
      <c r="H31" s="121"/>
      <c r="I31" s="121"/>
      <c r="J31" s="121"/>
      <c r="K31" s="121"/>
      <c r="L31" s="121"/>
      <c r="M31" s="122"/>
      <c r="N31" s="122"/>
      <c r="O31" s="122"/>
      <c r="P31" s="122"/>
    </row>
    <row r="32" spans="10:16" ht="15">
      <c r="J32" s="122"/>
      <c r="K32" s="122"/>
      <c r="L32" s="122"/>
      <c r="M32" s="122"/>
      <c r="N32" s="122"/>
      <c r="O32" s="122"/>
      <c r="P32" s="12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25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0.57421875" style="84" bestFit="1" customWidth="1"/>
    <col min="2" max="2" width="10.421875" style="293" customWidth="1"/>
    <col min="3" max="9" width="9.140625" style="293" customWidth="1"/>
    <col min="10" max="10" width="46.7109375" style="293" bestFit="1" customWidth="1"/>
    <col min="11" max="12" width="9.140625" style="295" customWidth="1"/>
    <col min="13" max="13" width="8.7109375" style="295" customWidth="1"/>
    <col min="14" max="14" width="7.7109375" style="295" customWidth="1"/>
    <col min="15" max="15" width="9.7109375" style="295" customWidth="1"/>
    <col min="16" max="16" width="8.421875" style="295" customWidth="1"/>
    <col min="17" max="17" width="9.140625" style="295" customWidth="1"/>
    <col min="18" max="18" width="9.421875" style="295" customWidth="1"/>
    <col min="19" max="19" width="9.8515625" style="295" customWidth="1"/>
    <col min="20" max="20" width="10.28125" style="295" customWidth="1"/>
    <col min="21" max="21" width="8.00390625" style="295" customWidth="1"/>
    <col min="22" max="22" width="9.140625" style="295" customWidth="1"/>
    <col min="23" max="16384" width="9.140625" style="293" customWidth="1"/>
  </cols>
  <sheetData>
    <row r="1" spans="1:6" ht="15">
      <c r="A1" s="321" t="s">
        <v>80</v>
      </c>
      <c r="F1" s="99"/>
    </row>
    <row r="2" spans="1:22" ht="15">
      <c r="A2" s="321" t="s">
        <v>81</v>
      </c>
      <c r="L2" s="296" t="str">
        <f>A7</f>
        <v>Árvore</v>
      </c>
      <c r="M2" s="296" t="str">
        <f>A8</f>
        <v>Qualidade de atendimento </v>
      </c>
      <c r="N2" s="296" t="str">
        <f>A9</f>
        <v>Buraco e pavimentação</v>
      </c>
      <c r="O2" s="296" t="str">
        <f>A10</f>
        <v>Poluição sonora - PSIU</v>
      </c>
      <c r="P2" s="296" t="str">
        <f>A11</f>
        <v>Drenagem de água de chuva</v>
      </c>
      <c r="Q2" s="296" t="str">
        <f>A12</f>
        <v>Veículos abandonados</v>
      </c>
      <c r="R2" s="296" t="str">
        <f>A13</f>
        <v>Processo Administrativo </v>
      </c>
      <c r="S2" s="296" t="str">
        <f>A14</f>
        <v>Estabelecimentos comerciais, indústrias e serviços</v>
      </c>
      <c r="T2" s="296" t="str">
        <f>A15</f>
        <v>Calçadas, guias e postes</v>
      </c>
      <c r="U2" s="296" t="str">
        <f>A16</f>
        <v>Bilhete único</v>
      </c>
      <c r="V2" s="296" t="s">
        <v>153</v>
      </c>
    </row>
    <row r="3" spans="1:22" ht="15">
      <c r="A3" s="321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</row>
    <row r="4" spans="1:22" ht="15">
      <c r="A4" s="321" t="s">
        <v>544</v>
      </c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</row>
    <row r="5" spans="12:22" ht="15.75" thickBot="1">
      <c r="L5" s="296">
        <f>B7</f>
        <v>194</v>
      </c>
      <c r="M5" s="296">
        <f>B8</f>
        <v>168</v>
      </c>
      <c r="N5" s="296">
        <f>B9</f>
        <v>139</v>
      </c>
      <c r="O5" s="296">
        <f>B10</f>
        <v>110</v>
      </c>
      <c r="P5" s="296">
        <f>B11</f>
        <v>86</v>
      </c>
      <c r="Q5" s="296">
        <f>B12</f>
        <v>78</v>
      </c>
      <c r="R5" s="296">
        <f>B13</f>
        <v>78</v>
      </c>
      <c r="S5" s="296">
        <f>B14</f>
        <v>76</v>
      </c>
      <c r="T5" s="296">
        <f>B15</f>
        <v>61</v>
      </c>
      <c r="U5" s="296">
        <f>B16</f>
        <v>56</v>
      </c>
      <c r="V5" s="296"/>
    </row>
    <row r="6" spans="1:22" ht="15.75" thickBot="1">
      <c r="A6" s="322" t="s">
        <v>88</v>
      </c>
      <c r="B6" s="323">
        <v>43770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390">
        <v>2111</v>
      </c>
    </row>
    <row r="7" spans="1:2" ht="15">
      <c r="A7" s="107" t="s">
        <v>2</v>
      </c>
      <c r="B7" s="370">
        <v>194</v>
      </c>
    </row>
    <row r="8" spans="1:23" ht="15">
      <c r="A8" s="371" t="s">
        <v>458</v>
      </c>
      <c r="B8" s="372">
        <v>168</v>
      </c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99"/>
    </row>
    <row r="9" spans="1:23" ht="15">
      <c r="A9" s="371" t="s">
        <v>7</v>
      </c>
      <c r="B9" s="372">
        <v>139</v>
      </c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99"/>
    </row>
    <row r="10" spans="1:23" ht="15">
      <c r="A10" s="371" t="s">
        <v>141</v>
      </c>
      <c r="B10" s="372">
        <v>110</v>
      </c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99"/>
    </row>
    <row r="11" spans="1:23" ht="15">
      <c r="A11" s="371" t="s">
        <v>11</v>
      </c>
      <c r="B11" s="372">
        <v>86</v>
      </c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99"/>
    </row>
    <row r="12" spans="1:2" ht="15">
      <c r="A12" s="95" t="s">
        <v>9</v>
      </c>
      <c r="B12" s="372">
        <v>78</v>
      </c>
    </row>
    <row r="13" spans="1:2" ht="15">
      <c r="A13" s="95" t="s">
        <v>456</v>
      </c>
      <c r="B13" s="372">
        <v>78</v>
      </c>
    </row>
    <row r="14" spans="1:2" ht="15">
      <c r="A14" s="95" t="s">
        <v>6</v>
      </c>
      <c r="B14" s="372">
        <v>76</v>
      </c>
    </row>
    <row r="15" spans="1:2" ht="15">
      <c r="A15" s="95" t="s">
        <v>26</v>
      </c>
      <c r="B15" s="372">
        <v>61</v>
      </c>
    </row>
    <row r="16" spans="1:2" ht="15.75" thickBot="1">
      <c r="A16" s="95" t="s">
        <v>92</v>
      </c>
      <c r="B16" s="372">
        <v>56</v>
      </c>
    </row>
    <row r="17" spans="1:22" s="205" customFormat="1" ht="15.75" thickBot="1">
      <c r="A17" s="324" t="s">
        <v>153</v>
      </c>
      <c r="B17" s="167">
        <f>SUM(B7:B16)</f>
        <v>1046</v>
      </c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</row>
    <row r="18" spans="1:22" s="206" customFormat="1" ht="15">
      <c r="A18" s="173"/>
      <c r="B18" s="81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</row>
    <row r="19" ht="105">
      <c r="A19" s="325" t="s">
        <v>154</v>
      </c>
    </row>
    <row r="20" ht="15">
      <c r="A20" s="325"/>
    </row>
    <row r="21" ht="45">
      <c r="A21" s="326" t="s">
        <v>155</v>
      </c>
    </row>
    <row r="22" ht="15">
      <c r="A22" s="326"/>
    </row>
    <row r="23" ht="45">
      <c r="A23" s="327" t="s">
        <v>156</v>
      </c>
    </row>
    <row r="25" ht="15">
      <c r="A25" s="29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43">
      <selection activeCell="G74" sqref="G74"/>
    </sheetView>
  </sheetViews>
  <sheetFormatPr defaultColWidth="5.57421875" defaultRowHeight="15"/>
  <cols>
    <col min="1" max="1" width="58.28125" style="458" customWidth="1"/>
    <col min="2" max="4" width="10.57421875" style="266" customWidth="1"/>
    <col min="5" max="5" width="9.7109375" style="266" customWidth="1"/>
    <col min="6" max="6" width="9.8515625" style="315" customWidth="1"/>
    <col min="7" max="7" width="10.00390625" style="266" customWidth="1"/>
    <col min="8" max="8" width="9.7109375" style="266" customWidth="1"/>
    <col min="9" max="10" width="9.8515625" style="266" customWidth="1"/>
    <col min="11" max="11" width="9.7109375" style="267" customWidth="1"/>
    <col min="12" max="13" width="9.7109375" style="266" customWidth="1"/>
    <col min="14" max="243" width="9.140625" style="39" customWidth="1"/>
    <col min="244" max="244" width="58.28125" style="39" customWidth="1"/>
    <col min="245" max="245" width="3.7109375" style="39" bestFit="1" customWidth="1"/>
    <col min="246" max="246" width="5.57421875" style="39" bestFit="1" customWidth="1"/>
    <col min="247" max="16384" width="5.57421875" style="39" customWidth="1"/>
  </cols>
  <sheetData>
    <row r="1" spans="1:13" ht="15">
      <c r="A1" s="449" t="s">
        <v>80</v>
      </c>
      <c r="B1" s="265"/>
      <c r="C1" s="265"/>
      <c r="D1" s="265"/>
      <c r="E1" s="265"/>
      <c r="F1" s="311"/>
      <c r="G1" s="265"/>
      <c r="H1" s="265"/>
      <c r="I1" s="265"/>
      <c r="J1" s="265"/>
      <c r="K1" s="266"/>
      <c r="L1" s="267"/>
      <c r="M1" s="267"/>
    </row>
    <row r="2" spans="1:13" ht="15">
      <c r="A2" s="450" t="s">
        <v>81</v>
      </c>
      <c r="B2" s="268"/>
      <c r="C2" s="268"/>
      <c r="D2" s="268"/>
      <c r="E2" s="268"/>
      <c r="F2" s="312"/>
      <c r="G2" s="268"/>
      <c r="H2" s="268"/>
      <c r="I2" s="268"/>
      <c r="J2" s="268"/>
      <c r="K2" s="266"/>
      <c r="L2" s="267"/>
      <c r="M2" s="267"/>
    </row>
    <row r="3" spans="11:13" ht="15" thickBot="1">
      <c r="K3" s="266"/>
      <c r="L3" s="267"/>
      <c r="M3" s="267"/>
    </row>
    <row r="4" spans="1:15" ht="15.75" thickBot="1">
      <c r="A4" s="452" t="s">
        <v>157</v>
      </c>
      <c r="B4" s="316">
        <v>43770</v>
      </c>
      <c r="C4" s="316">
        <v>43739</v>
      </c>
      <c r="D4" s="316">
        <v>43709</v>
      </c>
      <c r="E4" s="316">
        <v>43678</v>
      </c>
      <c r="F4" s="316">
        <v>43647</v>
      </c>
      <c r="G4" s="316">
        <v>43617</v>
      </c>
      <c r="H4" s="38">
        <v>43586</v>
      </c>
      <c r="I4" s="38">
        <v>43556</v>
      </c>
      <c r="J4" s="38">
        <v>43525</v>
      </c>
      <c r="K4" s="38">
        <v>43497</v>
      </c>
      <c r="L4" s="38">
        <v>43466</v>
      </c>
      <c r="M4" s="38" t="s">
        <v>153</v>
      </c>
      <c r="N4" s="434" t="s">
        <v>83</v>
      </c>
      <c r="O4" s="20" t="s">
        <v>526</v>
      </c>
    </row>
    <row r="5" spans="1:15" ht="14.25">
      <c r="A5" s="453" t="s">
        <v>34</v>
      </c>
      <c r="B5" s="269">
        <v>4</v>
      </c>
      <c r="C5" s="269">
        <v>0</v>
      </c>
      <c r="D5" s="269">
        <v>0</v>
      </c>
      <c r="E5" s="269">
        <v>4</v>
      </c>
      <c r="F5" s="269">
        <v>0</v>
      </c>
      <c r="G5" s="313">
        <v>2</v>
      </c>
      <c r="H5" s="269">
        <v>3</v>
      </c>
      <c r="I5" s="269">
        <v>6</v>
      </c>
      <c r="J5" s="269">
        <v>0</v>
      </c>
      <c r="K5" s="269">
        <v>0</v>
      </c>
      <c r="L5" s="270">
        <v>5</v>
      </c>
      <c r="M5" s="270">
        <f>SUM(B5:L5)</f>
        <v>24</v>
      </c>
      <c r="N5" s="270">
        <f>AVERAGE(B5:L5)</f>
        <v>2.1818181818181817</v>
      </c>
      <c r="O5" s="446">
        <f>(M5/M72)*100</f>
        <v>0.08976324942962935</v>
      </c>
    </row>
    <row r="6" spans="1:15" ht="14.25">
      <c r="A6" s="453" t="s">
        <v>158</v>
      </c>
      <c r="B6" s="269">
        <v>0</v>
      </c>
      <c r="C6" s="269">
        <v>0</v>
      </c>
      <c r="D6" s="269">
        <v>0</v>
      </c>
      <c r="E6" s="269">
        <v>0</v>
      </c>
      <c r="F6" s="269">
        <v>0</v>
      </c>
      <c r="G6" s="313">
        <v>0</v>
      </c>
      <c r="H6" s="269">
        <v>0</v>
      </c>
      <c r="I6" s="269">
        <v>0</v>
      </c>
      <c r="J6" s="269">
        <v>0</v>
      </c>
      <c r="K6" s="269">
        <v>0</v>
      </c>
      <c r="L6" s="270">
        <v>0</v>
      </c>
      <c r="M6" s="270">
        <f>SUM(B6:L6)</f>
        <v>0</v>
      </c>
      <c r="N6" s="270">
        <f>AVERAGE(B6:L6)</f>
        <v>0</v>
      </c>
      <c r="O6" s="447">
        <f>(M6/$M$72)*100</f>
        <v>0</v>
      </c>
    </row>
    <row r="7" spans="1:15" ht="14.25">
      <c r="A7" s="453" t="s">
        <v>159</v>
      </c>
      <c r="B7" s="269">
        <v>0</v>
      </c>
      <c r="C7" s="269">
        <v>0</v>
      </c>
      <c r="D7" s="269">
        <v>0</v>
      </c>
      <c r="E7" s="269">
        <v>0</v>
      </c>
      <c r="F7" s="269">
        <v>0</v>
      </c>
      <c r="G7" s="313">
        <v>0</v>
      </c>
      <c r="H7" s="269">
        <v>0</v>
      </c>
      <c r="I7" s="269">
        <v>0</v>
      </c>
      <c r="J7" s="269">
        <v>0</v>
      </c>
      <c r="K7" s="269">
        <v>0</v>
      </c>
      <c r="L7" s="270">
        <v>0</v>
      </c>
      <c r="M7" s="270">
        <f aca="true" t="shared" si="0" ref="M7:M70">SUM(B7:L7)</f>
        <v>0</v>
      </c>
      <c r="N7" s="270">
        <f aca="true" t="shared" si="1" ref="N7:N70">AVERAGE(B7:L7)</f>
        <v>0</v>
      </c>
      <c r="O7" s="447">
        <f>(M7/$M$72)*100</f>
        <v>0</v>
      </c>
    </row>
    <row r="8" spans="1:15" ht="15" customHeight="1">
      <c r="A8" s="453" t="s">
        <v>19</v>
      </c>
      <c r="B8" s="269">
        <v>198</v>
      </c>
      <c r="C8" s="269">
        <v>230</v>
      </c>
      <c r="D8" s="269">
        <v>178</v>
      </c>
      <c r="E8" s="269">
        <v>201</v>
      </c>
      <c r="F8" s="269">
        <v>259</v>
      </c>
      <c r="G8" s="313">
        <v>174</v>
      </c>
      <c r="H8" s="269">
        <v>181</v>
      </c>
      <c r="I8" s="269">
        <v>192</v>
      </c>
      <c r="J8" s="269">
        <v>148</v>
      </c>
      <c r="K8" s="269">
        <v>243</v>
      </c>
      <c r="L8" s="270">
        <v>200</v>
      </c>
      <c r="M8" s="270">
        <f t="shared" si="0"/>
        <v>2204</v>
      </c>
      <c r="N8" s="270">
        <f t="shared" si="1"/>
        <v>200.36363636363637</v>
      </c>
      <c r="O8" s="447">
        <f aca="true" t="shared" si="2" ref="O8:O70">(M8/$M$72)*100</f>
        <v>8.243258405954295</v>
      </c>
    </row>
    <row r="9" spans="1:15" ht="14.25">
      <c r="A9" s="453" t="s">
        <v>59</v>
      </c>
      <c r="B9" s="269">
        <v>0</v>
      </c>
      <c r="C9" s="269">
        <v>0</v>
      </c>
      <c r="D9" s="269">
        <v>0</v>
      </c>
      <c r="E9" s="269">
        <v>0</v>
      </c>
      <c r="F9" s="269">
        <v>1</v>
      </c>
      <c r="G9" s="313">
        <v>0</v>
      </c>
      <c r="H9" s="269">
        <v>0</v>
      </c>
      <c r="I9" s="269">
        <v>0</v>
      </c>
      <c r="J9" s="269">
        <v>0</v>
      </c>
      <c r="K9" s="269">
        <v>0</v>
      </c>
      <c r="L9" s="270">
        <v>0</v>
      </c>
      <c r="M9" s="270">
        <f t="shared" si="0"/>
        <v>1</v>
      </c>
      <c r="N9" s="270">
        <f t="shared" si="1"/>
        <v>0.09090909090909091</v>
      </c>
      <c r="O9" s="447">
        <f t="shared" si="2"/>
        <v>0.0037401353929012227</v>
      </c>
    </row>
    <row r="10" spans="1:15" ht="14.25">
      <c r="A10" s="453" t="s">
        <v>24</v>
      </c>
      <c r="B10" s="269">
        <v>81</v>
      </c>
      <c r="C10" s="269">
        <v>106</v>
      </c>
      <c r="D10" s="269">
        <v>89</v>
      </c>
      <c r="E10" s="269">
        <v>93</v>
      </c>
      <c r="F10" s="269">
        <v>68</v>
      </c>
      <c r="G10" s="313">
        <v>89</v>
      </c>
      <c r="H10" s="269">
        <v>111</v>
      </c>
      <c r="I10" s="269">
        <v>88</v>
      </c>
      <c r="J10" s="269">
        <v>105</v>
      </c>
      <c r="K10" s="269">
        <v>101</v>
      </c>
      <c r="L10" s="270">
        <v>110</v>
      </c>
      <c r="M10" s="270">
        <f t="shared" si="0"/>
        <v>1041</v>
      </c>
      <c r="N10" s="270">
        <f t="shared" si="1"/>
        <v>94.63636363636364</v>
      </c>
      <c r="O10" s="447">
        <f t="shared" si="2"/>
        <v>3.8934809440101734</v>
      </c>
    </row>
    <row r="11" spans="1:15" ht="14.25">
      <c r="A11" s="453" t="s">
        <v>53</v>
      </c>
      <c r="B11" s="269">
        <v>57</v>
      </c>
      <c r="C11" s="269">
        <v>57</v>
      </c>
      <c r="D11" s="269">
        <v>64</v>
      </c>
      <c r="E11" s="269">
        <v>47</v>
      </c>
      <c r="F11" s="269">
        <v>37</v>
      </c>
      <c r="G11" s="313">
        <v>37</v>
      </c>
      <c r="H11" s="269">
        <v>43</v>
      </c>
      <c r="I11" s="269">
        <v>48</v>
      </c>
      <c r="J11" s="269">
        <v>35</v>
      </c>
      <c r="K11" s="269">
        <v>45</v>
      </c>
      <c r="L11" s="270">
        <v>49</v>
      </c>
      <c r="M11" s="270">
        <f t="shared" si="0"/>
        <v>519</v>
      </c>
      <c r="N11" s="270">
        <f t="shared" si="1"/>
        <v>47.18181818181818</v>
      </c>
      <c r="O11" s="447">
        <f t="shared" si="2"/>
        <v>1.9411302689157348</v>
      </c>
    </row>
    <row r="12" spans="1:15" ht="15" customHeight="1">
      <c r="A12" s="453" t="s">
        <v>79</v>
      </c>
      <c r="B12" s="269">
        <v>1</v>
      </c>
      <c r="C12" s="269">
        <v>7</v>
      </c>
      <c r="D12" s="269">
        <v>10</v>
      </c>
      <c r="E12" s="269">
        <v>6</v>
      </c>
      <c r="F12" s="269">
        <v>4</v>
      </c>
      <c r="G12" s="313">
        <v>3</v>
      </c>
      <c r="H12" s="269">
        <v>8</v>
      </c>
      <c r="I12" s="269">
        <v>2</v>
      </c>
      <c r="J12" s="269">
        <v>4</v>
      </c>
      <c r="K12" s="269">
        <v>9</v>
      </c>
      <c r="L12" s="270">
        <v>7</v>
      </c>
      <c r="M12" s="270">
        <f t="shared" si="0"/>
        <v>61</v>
      </c>
      <c r="N12" s="270">
        <f t="shared" si="1"/>
        <v>5.545454545454546</v>
      </c>
      <c r="O12" s="447">
        <f t="shared" si="2"/>
        <v>0.22814825896697463</v>
      </c>
    </row>
    <row r="13" spans="1:15" ht="14.25">
      <c r="A13" s="453" t="s">
        <v>225</v>
      </c>
      <c r="B13" s="269">
        <v>9</v>
      </c>
      <c r="C13" s="269">
        <v>5</v>
      </c>
      <c r="D13" s="269">
        <v>8</v>
      </c>
      <c r="E13" s="269">
        <v>6</v>
      </c>
      <c r="F13" s="269">
        <v>1</v>
      </c>
      <c r="G13" s="313">
        <v>6</v>
      </c>
      <c r="H13" s="269">
        <v>5</v>
      </c>
      <c r="I13" s="269">
        <v>10</v>
      </c>
      <c r="J13" s="269">
        <v>6</v>
      </c>
      <c r="K13" s="269">
        <v>9</v>
      </c>
      <c r="L13" s="270">
        <v>7</v>
      </c>
      <c r="M13" s="270">
        <f t="shared" si="0"/>
        <v>72</v>
      </c>
      <c r="N13" s="270">
        <f t="shared" si="1"/>
        <v>6.545454545454546</v>
      </c>
      <c r="O13" s="447">
        <f t="shared" si="2"/>
        <v>0.269289748288888</v>
      </c>
    </row>
    <row r="14" spans="1:15" ht="14.25">
      <c r="A14" s="453" t="s">
        <v>160</v>
      </c>
      <c r="B14" s="269">
        <v>0</v>
      </c>
      <c r="C14" s="269">
        <v>0</v>
      </c>
      <c r="D14" s="269">
        <v>0</v>
      </c>
      <c r="E14" s="269">
        <v>0</v>
      </c>
      <c r="F14" s="269">
        <v>0</v>
      </c>
      <c r="G14" s="313">
        <v>1</v>
      </c>
      <c r="H14" s="269">
        <v>0</v>
      </c>
      <c r="I14" s="269">
        <v>0</v>
      </c>
      <c r="J14" s="269">
        <v>0</v>
      </c>
      <c r="K14" s="269">
        <v>0</v>
      </c>
      <c r="L14" s="270">
        <v>0</v>
      </c>
      <c r="M14" s="270">
        <f t="shared" si="0"/>
        <v>1</v>
      </c>
      <c r="N14" s="270">
        <f t="shared" si="1"/>
        <v>0.09090909090909091</v>
      </c>
      <c r="O14" s="447">
        <f t="shared" si="2"/>
        <v>0.0037401353929012227</v>
      </c>
    </row>
    <row r="15" spans="1:15" ht="14.25">
      <c r="A15" s="453" t="s">
        <v>1</v>
      </c>
      <c r="B15" s="269">
        <v>7</v>
      </c>
      <c r="C15" s="269">
        <v>4</v>
      </c>
      <c r="D15" s="269">
        <v>6</v>
      </c>
      <c r="E15" s="269">
        <v>6</v>
      </c>
      <c r="F15" s="269">
        <v>2</v>
      </c>
      <c r="G15" s="313">
        <v>2</v>
      </c>
      <c r="H15" s="269">
        <v>3</v>
      </c>
      <c r="I15" s="269">
        <v>5</v>
      </c>
      <c r="J15" s="269">
        <v>2</v>
      </c>
      <c r="K15" s="269">
        <v>3</v>
      </c>
      <c r="L15" s="270">
        <v>1</v>
      </c>
      <c r="M15" s="270">
        <f t="shared" si="0"/>
        <v>41</v>
      </c>
      <c r="N15" s="270">
        <f t="shared" si="1"/>
        <v>3.727272727272727</v>
      </c>
      <c r="O15" s="447">
        <f t="shared" si="2"/>
        <v>0.15334555110895015</v>
      </c>
    </row>
    <row r="16" spans="1:15" ht="14.25">
      <c r="A16" s="453" t="s">
        <v>17</v>
      </c>
      <c r="B16" s="269">
        <v>84</v>
      </c>
      <c r="C16" s="269">
        <v>70</v>
      </c>
      <c r="D16" s="269">
        <v>78</v>
      </c>
      <c r="E16" s="269">
        <v>59</v>
      </c>
      <c r="F16" s="269">
        <v>34</v>
      </c>
      <c r="G16" s="313">
        <v>65</v>
      </c>
      <c r="H16" s="269">
        <v>93</v>
      </c>
      <c r="I16" s="269">
        <v>109</v>
      </c>
      <c r="J16" s="269">
        <v>101</v>
      </c>
      <c r="K16" s="269">
        <v>196</v>
      </c>
      <c r="L16" s="270">
        <v>53</v>
      </c>
      <c r="M16" s="270">
        <f t="shared" si="0"/>
        <v>942</v>
      </c>
      <c r="N16" s="270">
        <f t="shared" si="1"/>
        <v>85.63636363636364</v>
      </c>
      <c r="O16" s="447">
        <f t="shared" si="2"/>
        <v>3.523207540112952</v>
      </c>
    </row>
    <row r="17" spans="1:15" ht="14.25">
      <c r="A17" s="453" t="s">
        <v>16</v>
      </c>
      <c r="B17" s="269">
        <v>1</v>
      </c>
      <c r="C17" s="269">
        <v>4</v>
      </c>
      <c r="D17" s="269">
        <v>5</v>
      </c>
      <c r="E17" s="269">
        <v>5</v>
      </c>
      <c r="F17" s="269">
        <v>3</v>
      </c>
      <c r="G17" s="313">
        <v>5</v>
      </c>
      <c r="H17" s="269">
        <v>7</v>
      </c>
      <c r="I17" s="269">
        <v>3</v>
      </c>
      <c r="J17" s="269">
        <v>8</v>
      </c>
      <c r="K17" s="269">
        <v>5</v>
      </c>
      <c r="L17" s="270">
        <v>31</v>
      </c>
      <c r="M17" s="270">
        <f t="shared" si="0"/>
        <v>77</v>
      </c>
      <c r="N17" s="270">
        <f t="shared" si="1"/>
        <v>7</v>
      </c>
      <c r="O17" s="447">
        <f t="shared" si="2"/>
        <v>0.2879904252533942</v>
      </c>
    </row>
    <row r="18" spans="1:15" ht="14.25">
      <c r="A18" s="453" t="s">
        <v>46</v>
      </c>
      <c r="B18" s="269">
        <v>38</v>
      </c>
      <c r="C18" s="269">
        <v>32</v>
      </c>
      <c r="D18" s="269">
        <v>28</v>
      </c>
      <c r="E18" s="269">
        <v>33</v>
      </c>
      <c r="F18" s="269">
        <v>31</v>
      </c>
      <c r="G18" s="313">
        <v>19</v>
      </c>
      <c r="H18" s="269">
        <v>18</v>
      </c>
      <c r="I18" s="269">
        <v>21</v>
      </c>
      <c r="J18" s="269">
        <v>26</v>
      </c>
      <c r="K18" s="269">
        <v>24</v>
      </c>
      <c r="L18" s="270">
        <v>13</v>
      </c>
      <c r="M18" s="270">
        <f t="shared" si="0"/>
        <v>283</v>
      </c>
      <c r="N18" s="270">
        <f t="shared" si="1"/>
        <v>25.727272727272727</v>
      </c>
      <c r="O18" s="447">
        <f t="shared" si="2"/>
        <v>1.0584583161910461</v>
      </c>
    </row>
    <row r="19" spans="1:15" ht="14.25">
      <c r="A19" s="453" t="s">
        <v>28</v>
      </c>
      <c r="B19" s="269">
        <v>8</v>
      </c>
      <c r="C19" s="269">
        <v>4</v>
      </c>
      <c r="D19" s="269">
        <v>3</v>
      </c>
      <c r="E19" s="269">
        <v>12</v>
      </c>
      <c r="F19" s="269">
        <v>5</v>
      </c>
      <c r="G19" s="313">
        <v>6</v>
      </c>
      <c r="H19" s="269">
        <v>8</v>
      </c>
      <c r="I19" s="269">
        <v>4</v>
      </c>
      <c r="J19" s="269">
        <v>7</v>
      </c>
      <c r="K19" s="269">
        <v>7</v>
      </c>
      <c r="L19" s="270">
        <v>14</v>
      </c>
      <c r="M19" s="270">
        <f t="shared" si="0"/>
        <v>78</v>
      </c>
      <c r="N19" s="270">
        <f t="shared" si="1"/>
        <v>7.090909090909091</v>
      </c>
      <c r="O19" s="447">
        <f t="shared" si="2"/>
        <v>0.2917305606462954</v>
      </c>
    </row>
    <row r="20" spans="1:15" ht="14.25">
      <c r="A20" s="453" t="s">
        <v>161</v>
      </c>
      <c r="B20" s="269">
        <v>0</v>
      </c>
      <c r="C20" s="269">
        <v>4</v>
      </c>
      <c r="D20" s="269">
        <v>5</v>
      </c>
      <c r="E20" s="269">
        <v>3</v>
      </c>
      <c r="F20" s="269">
        <v>0</v>
      </c>
      <c r="G20" s="313">
        <v>2</v>
      </c>
      <c r="H20" s="269">
        <v>0</v>
      </c>
      <c r="I20" s="269">
        <v>0</v>
      </c>
      <c r="J20" s="269">
        <v>1</v>
      </c>
      <c r="K20" s="269">
        <v>1</v>
      </c>
      <c r="L20" s="270">
        <v>1</v>
      </c>
      <c r="M20" s="270">
        <f t="shared" si="0"/>
        <v>17</v>
      </c>
      <c r="N20" s="270">
        <f t="shared" si="1"/>
        <v>1.5454545454545454</v>
      </c>
      <c r="O20" s="447">
        <f t="shared" si="2"/>
        <v>0.06358230167932079</v>
      </c>
    </row>
    <row r="21" spans="1:15" ht="14.25">
      <c r="A21" s="453" t="s">
        <v>62</v>
      </c>
      <c r="B21" s="269">
        <v>34</v>
      </c>
      <c r="C21" s="269">
        <v>28</v>
      </c>
      <c r="D21" s="269">
        <v>30</v>
      </c>
      <c r="E21" s="269">
        <v>25</v>
      </c>
      <c r="F21" s="269">
        <v>32</v>
      </c>
      <c r="G21" s="313">
        <v>29</v>
      </c>
      <c r="H21" s="269">
        <v>29</v>
      </c>
      <c r="I21" s="269">
        <v>24</v>
      </c>
      <c r="J21" s="269">
        <v>26</v>
      </c>
      <c r="K21" s="269">
        <v>33</v>
      </c>
      <c r="L21" s="270">
        <v>39</v>
      </c>
      <c r="M21" s="270">
        <f t="shared" si="0"/>
        <v>329</v>
      </c>
      <c r="N21" s="270">
        <f t="shared" si="1"/>
        <v>29.90909090909091</v>
      </c>
      <c r="O21" s="447">
        <f t="shared" si="2"/>
        <v>1.2305045442645024</v>
      </c>
    </row>
    <row r="22" spans="1:15" ht="14.25">
      <c r="A22" s="453" t="s">
        <v>162</v>
      </c>
      <c r="B22" s="269">
        <v>0</v>
      </c>
      <c r="C22" s="269">
        <v>0</v>
      </c>
      <c r="D22" s="269">
        <v>0</v>
      </c>
      <c r="E22" s="269">
        <v>0</v>
      </c>
      <c r="F22" s="269">
        <v>2</v>
      </c>
      <c r="G22" s="313">
        <v>1</v>
      </c>
      <c r="H22" s="269">
        <v>0</v>
      </c>
      <c r="I22" s="269">
        <v>0</v>
      </c>
      <c r="J22" s="269">
        <v>1</v>
      </c>
      <c r="K22" s="269">
        <v>0</v>
      </c>
      <c r="L22" s="270">
        <v>0</v>
      </c>
      <c r="M22" s="270">
        <f t="shared" si="0"/>
        <v>4</v>
      </c>
      <c r="N22" s="270">
        <f t="shared" si="1"/>
        <v>0.36363636363636365</v>
      </c>
      <c r="O22" s="447">
        <f t="shared" si="2"/>
        <v>0.014960541571604891</v>
      </c>
    </row>
    <row r="23" spans="1:15" ht="14.25">
      <c r="A23" s="453" t="s">
        <v>15</v>
      </c>
      <c r="B23" s="269">
        <v>65</v>
      </c>
      <c r="C23" s="269">
        <v>75</v>
      </c>
      <c r="D23" s="269">
        <v>82</v>
      </c>
      <c r="E23" s="269">
        <v>61</v>
      </c>
      <c r="F23" s="269">
        <v>47</v>
      </c>
      <c r="G23" s="313">
        <v>47</v>
      </c>
      <c r="H23" s="269">
        <v>58</v>
      </c>
      <c r="I23" s="269">
        <v>66</v>
      </c>
      <c r="J23" s="269">
        <v>56</v>
      </c>
      <c r="K23" s="269">
        <v>30</v>
      </c>
      <c r="L23" s="270">
        <v>30</v>
      </c>
      <c r="M23" s="270">
        <f t="shared" si="0"/>
        <v>617</v>
      </c>
      <c r="N23" s="270">
        <f t="shared" si="1"/>
        <v>56.09090909090909</v>
      </c>
      <c r="O23" s="447">
        <f t="shared" si="2"/>
        <v>2.307663537420055</v>
      </c>
    </row>
    <row r="24" spans="1:15" ht="14.25">
      <c r="A24" s="453" t="s">
        <v>163</v>
      </c>
      <c r="B24" s="269">
        <v>0</v>
      </c>
      <c r="C24" s="269">
        <v>0</v>
      </c>
      <c r="D24" s="269">
        <v>0</v>
      </c>
      <c r="E24" s="269">
        <v>0</v>
      </c>
      <c r="F24" s="269">
        <v>0</v>
      </c>
      <c r="G24" s="313">
        <v>0</v>
      </c>
      <c r="H24" s="269">
        <v>0</v>
      </c>
      <c r="I24" s="269">
        <v>0</v>
      </c>
      <c r="J24" s="269">
        <v>0</v>
      </c>
      <c r="K24" s="269">
        <v>0</v>
      </c>
      <c r="L24" s="270">
        <v>0</v>
      </c>
      <c r="M24" s="270">
        <f t="shared" si="0"/>
        <v>0</v>
      </c>
      <c r="N24" s="270">
        <f t="shared" si="1"/>
        <v>0</v>
      </c>
      <c r="O24" s="447">
        <f t="shared" si="2"/>
        <v>0</v>
      </c>
    </row>
    <row r="25" spans="1:15" ht="14.25">
      <c r="A25" s="453" t="s">
        <v>44</v>
      </c>
      <c r="B25" s="269">
        <v>9</v>
      </c>
      <c r="C25" s="269">
        <v>17</v>
      </c>
      <c r="D25" s="269">
        <v>11</v>
      </c>
      <c r="E25" s="269">
        <v>10</v>
      </c>
      <c r="F25" s="269">
        <v>8</v>
      </c>
      <c r="G25" s="313">
        <v>7</v>
      </c>
      <c r="H25" s="269">
        <v>10</v>
      </c>
      <c r="I25" s="269">
        <v>23</v>
      </c>
      <c r="J25" s="269">
        <v>45</v>
      </c>
      <c r="K25" s="269">
        <v>42</v>
      </c>
      <c r="L25" s="270">
        <v>18</v>
      </c>
      <c r="M25" s="270">
        <f t="shared" si="0"/>
        <v>200</v>
      </c>
      <c r="N25" s="270">
        <f t="shared" si="1"/>
        <v>18.181818181818183</v>
      </c>
      <c r="O25" s="447">
        <f t="shared" si="2"/>
        <v>0.7480270785802446</v>
      </c>
    </row>
    <row r="26" spans="1:15" ht="14.25">
      <c r="A26" s="453" t="s">
        <v>226</v>
      </c>
      <c r="B26" s="269">
        <v>8</v>
      </c>
      <c r="C26" s="269">
        <v>1</v>
      </c>
      <c r="D26" s="269">
        <v>1</v>
      </c>
      <c r="E26" s="269">
        <v>2</v>
      </c>
      <c r="F26" s="269">
        <v>1</v>
      </c>
      <c r="G26" s="313">
        <v>0</v>
      </c>
      <c r="H26" s="269">
        <v>0</v>
      </c>
      <c r="I26" s="269">
        <v>1</v>
      </c>
      <c r="J26" s="269">
        <v>2</v>
      </c>
      <c r="K26" s="269">
        <v>0</v>
      </c>
      <c r="L26" s="270">
        <v>0</v>
      </c>
      <c r="M26" s="270">
        <f t="shared" si="0"/>
        <v>16</v>
      </c>
      <c r="N26" s="270">
        <f t="shared" si="1"/>
        <v>1.4545454545454546</v>
      </c>
      <c r="O26" s="447">
        <f t="shared" si="2"/>
        <v>0.059842166286419564</v>
      </c>
    </row>
    <row r="27" spans="1:15" ht="14.25">
      <c r="A27" s="453" t="s">
        <v>43</v>
      </c>
      <c r="B27" s="269">
        <v>6</v>
      </c>
      <c r="C27" s="269">
        <v>6</v>
      </c>
      <c r="D27" s="269">
        <v>10</v>
      </c>
      <c r="E27" s="269">
        <v>11</v>
      </c>
      <c r="F27" s="269">
        <v>10</v>
      </c>
      <c r="G27" s="313">
        <v>4</v>
      </c>
      <c r="H27" s="269">
        <v>4</v>
      </c>
      <c r="I27" s="269">
        <v>6</v>
      </c>
      <c r="J27" s="269">
        <v>0</v>
      </c>
      <c r="K27" s="269">
        <v>5</v>
      </c>
      <c r="L27" s="270">
        <v>4</v>
      </c>
      <c r="M27" s="270">
        <f t="shared" si="0"/>
        <v>66</v>
      </c>
      <c r="N27" s="270">
        <f t="shared" si="1"/>
        <v>6</v>
      </c>
      <c r="O27" s="447">
        <f t="shared" si="2"/>
        <v>0.2468489359314807</v>
      </c>
    </row>
    <row r="28" spans="1:15" ht="14.25">
      <c r="A28" s="454" t="s">
        <v>14</v>
      </c>
      <c r="B28" s="272">
        <v>17</v>
      </c>
      <c r="C28" s="272">
        <v>19</v>
      </c>
      <c r="D28" s="272">
        <v>19</v>
      </c>
      <c r="E28" s="272">
        <v>23</v>
      </c>
      <c r="F28" s="272">
        <v>20</v>
      </c>
      <c r="G28" s="314">
        <v>26</v>
      </c>
      <c r="H28" s="272">
        <v>22</v>
      </c>
      <c r="I28" s="269">
        <v>23</v>
      </c>
      <c r="J28" s="272">
        <v>18</v>
      </c>
      <c r="K28" s="272">
        <v>24</v>
      </c>
      <c r="L28" s="270">
        <v>25</v>
      </c>
      <c r="M28" s="270">
        <f t="shared" si="0"/>
        <v>236</v>
      </c>
      <c r="N28" s="270">
        <f t="shared" si="1"/>
        <v>21.454545454545453</v>
      </c>
      <c r="O28" s="447">
        <f t="shared" si="2"/>
        <v>0.8826719527246887</v>
      </c>
    </row>
    <row r="29" spans="1:15" ht="15" customHeight="1">
      <c r="A29" s="453" t="s">
        <v>227</v>
      </c>
      <c r="B29" s="269">
        <v>76</v>
      </c>
      <c r="C29" s="269">
        <v>79</v>
      </c>
      <c r="D29" s="269">
        <v>103</v>
      </c>
      <c r="E29" s="269">
        <v>84</v>
      </c>
      <c r="F29" s="269">
        <v>78</v>
      </c>
      <c r="G29" s="313">
        <v>76</v>
      </c>
      <c r="H29" s="269">
        <v>102</v>
      </c>
      <c r="I29" s="269">
        <v>67</v>
      </c>
      <c r="J29" s="269">
        <v>42</v>
      </c>
      <c r="K29" s="269">
        <v>55</v>
      </c>
      <c r="L29" s="270">
        <v>63</v>
      </c>
      <c r="M29" s="270">
        <f t="shared" si="0"/>
        <v>825</v>
      </c>
      <c r="N29" s="270">
        <f t="shared" si="1"/>
        <v>75</v>
      </c>
      <c r="O29" s="447">
        <f t="shared" si="2"/>
        <v>3.085611699143509</v>
      </c>
    </row>
    <row r="30" spans="1:15" ht="15" customHeight="1">
      <c r="A30" s="453" t="s">
        <v>222</v>
      </c>
      <c r="B30" s="269">
        <v>18</v>
      </c>
      <c r="C30" s="269">
        <v>23</v>
      </c>
      <c r="D30" s="269">
        <v>31</v>
      </c>
      <c r="E30" s="269">
        <v>25</v>
      </c>
      <c r="F30" s="269">
        <v>24</v>
      </c>
      <c r="G30" s="313">
        <v>24</v>
      </c>
      <c r="H30" s="269">
        <v>30</v>
      </c>
      <c r="I30" s="269">
        <v>32</v>
      </c>
      <c r="J30" s="269">
        <v>26</v>
      </c>
      <c r="K30" s="269">
        <v>23</v>
      </c>
      <c r="L30" s="270">
        <v>31</v>
      </c>
      <c r="M30" s="270">
        <f t="shared" si="0"/>
        <v>287</v>
      </c>
      <c r="N30" s="270">
        <f t="shared" si="1"/>
        <v>26.09090909090909</v>
      </c>
      <c r="O30" s="447">
        <f t="shared" si="2"/>
        <v>1.073418857762651</v>
      </c>
    </row>
    <row r="31" spans="1:15" ht="15" customHeight="1">
      <c r="A31" s="453" t="s">
        <v>223</v>
      </c>
      <c r="B31" s="269">
        <v>43</v>
      </c>
      <c r="C31" s="269">
        <v>45</v>
      </c>
      <c r="D31" s="269">
        <v>54</v>
      </c>
      <c r="E31" s="269">
        <v>61</v>
      </c>
      <c r="F31" s="269">
        <v>42</v>
      </c>
      <c r="G31" s="313">
        <v>37</v>
      </c>
      <c r="H31" s="269">
        <v>72</v>
      </c>
      <c r="I31" s="269">
        <v>67</v>
      </c>
      <c r="J31" s="269">
        <v>59</v>
      </c>
      <c r="K31" s="269">
        <v>70</v>
      </c>
      <c r="L31" s="270">
        <v>49</v>
      </c>
      <c r="M31" s="270">
        <f t="shared" si="0"/>
        <v>599</v>
      </c>
      <c r="N31" s="270">
        <f t="shared" si="1"/>
        <v>54.45454545454545</v>
      </c>
      <c r="O31" s="447">
        <f t="shared" si="2"/>
        <v>2.2403411003478326</v>
      </c>
    </row>
    <row r="32" spans="1:15" ht="15" customHeight="1">
      <c r="A32" s="453" t="s">
        <v>224</v>
      </c>
      <c r="B32" s="269">
        <v>44</v>
      </c>
      <c r="C32" s="269">
        <v>59</v>
      </c>
      <c r="D32" s="269">
        <v>53</v>
      </c>
      <c r="E32" s="269">
        <v>52</v>
      </c>
      <c r="F32" s="269">
        <v>88</v>
      </c>
      <c r="G32" s="313">
        <v>56</v>
      </c>
      <c r="H32" s="269">
        <v>62</v>
      </c>
      <c r="I32" s="269">
        <v>56</v>
      </c>
      <c r="J32" s="269">
        <v>48</v>
      </c>
      <c r="K32" s="269">
        <v>55</v>
      </c>
      <c r="L32" s="270">
        <v>59</v>
      </c>
      <c r="M32" s="270">
        <f t="shared" si="0"/>
        <v>632</v>
      </c>
      <c r="N32" s="270">
        <f t="shared" si="1"/>
        <v>57.45454545454545</v>
      </c>
      <c r="O32" s="447">
        <f t="shared" si="2"/>
        <v>2.363765568313573</v>
      </c>
    </row>
    <row r="33" spans="1:15" ht="15" customHeight="1">
      <c r="A33" s="453" t="s">
        <v>190</v>
      </c>
      <c r="B33" s="269">
        <v>24</v>
      </c>
      <c r="C33" s="269">
        <v>44</v>
      </c>
      <c r="D33" s="269">
        <v>30</v>
      </c>
      <c r="E33" s="269">
        <v>35</v>
      </c>
      <c r="F33" s="269">
        <v>21</v>
      </c>
      <c r="G33" s="313">
        <v>38</v>
      </c>
      <c r="H33" s="269">
        <v>38</v>
      </c>
      <c r="I33" s="269">
        <v>48</v>
      </c>
      <c r="J33" s="269">
        <v>38</v>
      </c>
      <c r="K33" s="269">
        <v>33</v>
      </c>
      <c r="L33" s="270">
        <v>45</v>
      </c>
      <c r="M33" s="270">
        <f t="shared" si="0"/>
        <v>394</v>
      </c>
      <c r="N33" s="270">
        <f t="shared" si="1"/>
        <v>35.81818181818182</v>
      </c>
      <c r="O33" s="447">
        <f t="shared" si="2"/>
        <v>1.473613344803082</v>
      </c>
    </row>
    <row r="34" spans="1:15" ht="15" customHeight="1">
      <c r="A34" s="454" t="s">
        <v>191</v>
      </c>
      <c r="B34" s="272">
        <v>29</v>
      </c>
      <c r="C34" s="272">
        <v>31</v>
      </c>
      <c r="D34" s="272">
        <v>33</v>
      </c>
      <c r="E34" s="272">
        <v>37</v>
      </c>
      <c r="F34" s="272">
        <v>37</v>
      </c>
      <c r="G34" s="314">
        <v>29</v>
      </c>
      <c r="H34" s="272">
        <v>46</v>
      </c>
      <c r="I34" s="269">
        <v>55</v>
      </c>
      <c r="J34" s="272">
        <v>45</v>
      </c>
      <c r="K34" s="272">
        <v>47</v>
      </c>
      <c r="L34" s="270">
        <v>55</v>
      </c>
      <c r="M34" s="270">
        <f t="shared" si="0"/>
        <v>444</v>
      </c>
      <c r="N34" s="270">
        <f t="shared" si="1"/>
        <v>40.36363636363637</v>
      </c>
      <c r="O34" s="447">
        <f t="shared" si="2"/>
        <v>1.6606201144481432</v>
      </c>
    </row>
    <row r="35" spans="1:15" ht="15" customHeight="1">
      <c r="A35" s="453" t="s">
        <v>192</v>
      </c>
      <c r="B35" s="269">
        <v>35</v>
      </c>
      <c r="C35" s="269">
        <v>21</v>
      </c>
      <c r="D35" s="269">
        <v>26</v>
      </c>
      <c r="E35" s="269">
        <v>28</v>
      </c>
      <c r="F35" s="269">
        <v>19</v>
      </c>
      <c r="G35" s="313">
        <v>27</v>
      </c>
      <c r="H35" s="269">
        <v>27</v>
      </c>
      <c r="I35" s="269">
        <v>39</v>
      </c>
      <c r="J35" s="269">
        <v>32</v>
      </c>
      <c r="K35" s="269">
        <v>26</v>
      </c>
      <c r="L35" s="270">
        <v>42</v>
      </c>
      <c r="M35" s="270">
        <f t="shared" si="0"/>
        <v>322</v>
      </c>
      <c r="N35" s="270">
        <f t="shared" si="1"/>
        <v>29.272727272727273</v>
      </c>
      <c r="O35" s="447">
        <f t="shared" si="2"/>
        <v>1.2043235965141939</v>
      </c>
    </row>
    <row r="36" spans="1:15" ht="15" customHeight="1">
      <c r="A36" s="453" t="s">
        <v>193</v>
      </c>
      <c r="B36" s="269">
        <v>6</v>
      </c>
      <c r="C36" s="269">
        <v>5</v>
      </c>
      <c r="D36" s="269">
        <v>4</v>
      </c>
      <c r="E36" s="269">
        <v>4</v>
      </c>
      <c r="F36" s="269">
        <v>5</v>
      </c>
      <c r="G36" s="313">
        <v>8</v>
      </c>
      <c r="H36" s="269">
        <v>1</v>
      </c>
      <c r="I36" s="269">
        <v>2</v>
      </c>
      <c r="J36" s="269">
        <v>3</v>
      </c>
      <c r="K36" s="269">
        <v>2</v>
      </c>
      <c r="L36" s="270">
        <v>4</v>
      </c>
      <c r="M36" s="270">
        <f t="shared" si="0"/>
        <v>44</v>
      </c>
      <c r="N36" s="270">
        <f t="shared" si="1"/>
        <v>4</v>
      </c>
      <c r="O36" s="447">
        <f t="shared" si="2"/>
        <v>0.1645659572876538</v>
      </c>
    </row>
    <row r="37" spans="1:15" ht="15" customHeight="1">
      <c r="A37" s="453" t="s">
        <v>194</v>
      </c>
      <c r="B37" s="269">
        <v>9</v>
      </c>
      <c r="C37" s="269">
        <v>5</v>
      </c>
      <c r="D37" s="269">
        <v>6</v>
      </c>
      <c r="E37" s="269">
        <v>1</v>
      </c>
      <c r="F37" s="269">
        <v>9</v>
      </c>
      <c r="G37" s="313">
        <v>14</v>
      </c>
      <c r="H37" s="269">
        <v>6</v>
      </c>
      <c r="I37" s="269">
        <v>11</v>
      </c>
      <c r="J37" s="269">
        <v>13</v>
      </c>
      <c r="K37" s="269">
        <v>10</v>
      </c>
      <c r="L37" s="270">
        <v>17</v>
      </c>
      <c r="M37" s="270">
        <f t="shared" si="0"/>
        <v>101</v>
      </c>
      <c r="N37" s="270">
        <f t="shared" si="1"/>
        <v>9.181818181818182</v>
      </c>
      <c r="O37" s="447">
        <f t="shared" si="2"/>
        <v>0.37775367468302357</v>
      </c>
    </row>
    <row r="38" spans="1:15" ht="15" customHeight="1">
      <c r="A38" s="453" t="s">
        <v>195</v>
      </c>
      <c r="B38" s="269">
        <v>19</v>
      </c>
      <c r="C38" s="269">
        <v>33</v>
      </c>
      <c r="D38" s="269">
        <v>24</v>
      </c>
      <c r="E38" s="269">
        <v>33</v>
      </c>
      <c r="F38" s="269">
        <v>34</v>
      </c>
      <c r="G38" s="313">
        <v>40</v>
      </c>
      <c r="H38" s="269">
        <v>37</v>
      </c>
      <c r="I38" s="269">
        <v>34</v>
      </c>
      <c r="J38" s="269">
        <v>29</v>
      </c>
      <c r="K38" s="269">
        <v>38</v>
      </c>
      <c r="L38" s="270">
        <v>26</v>
      </c>
      <c r="M38" s="270">
        <f t="shared" si="0"/>
        <v>347</v>
      </c>
      <c r="N38" s="270">
        <f t="shared" si="1"/>
        <v>31.545454545454547</v>
      </c>
      <c r="O38" s="447">
        <f t="shared" si="2"/>
        <v>1.2978269813367245</v>
      </c>
    </row>
    <row r="39" spans="1:15" ht="15" customHeight="1">
      <c r="A39" s="453" t="s">
        <v>196</v>
      </c>
      <c r="B39" s="269">
        <v>20</v>
      </c>
      <c r="C39" s="269">
        <v>12</v>
      </c>
      <c r="D39" s="269">
        <v>10</v>
      </c>
      <c r="E39" s="269">
        <v>15</v>
      </c>
      <c r="F39" s="269">
        <v>9</v>
      </c>
      <c r="G39" s="313">
        <v>6</v>
      </c>
      <c r="H39" s="269">
        <v>16</v>
      </c>
      <c r="I39" s="269">
        <v>12</v>
      </c>
      <c r="J39" s="269">
        <v>17</v>
      </c>
      <c r="K39" s="269">
        <v>14</v>
      </c>
      <c r="L39" s="270">
        <v>15</v>
      </c>
      <c r="M39" s="270">
        <f t="shared" si="0"/>
        <v>146</v>
      </c>
      <c r="N39" s="270">
        <f t="shared" si="1"/>
        <v>13.272727272727273</v>
      </c>
      <c r="O39" s="447">
        <f t="shared" si="2"/>
        <v>0.5460597673635785</v>
      </c>
    </row>
    <row r="40" spans="1:15" ht="15" customHeight="1">
      <c r="A40" s="453" t="s">
        <v>197</v>
      </c>
      <c r="B40" s="269">
        <v>38</v>
      </c>
      <c r="C40" s="269">
        <v>74</v>
      </c>
      <c r="D40" s="269">
        <v>58</v>
      </c>
      <c r="E40" s="269">
        <v>76</v>
      </c>
      <c r="F40" s="269">
        <v>44</v>
      </c>
      <c r="G40" s="313">
        <v>64</v>
      </c>
      <c r="H40" s="269">
        <v>50</v>
      </c>
      <c r="I40" s="269">
        <v>71</v>
      </c>
      <c r="J40" s="269">
        <v>43</v>
      </c>
      <c r="K40" s="269">
        <v>62</v>
      </c>
      <c r="L40" s="270">
        <v>70</v>
      </c>
      <c r="M40" s="270">
        <f t="shared" si="0"/>
        <v>650</v>
      </c>
      <c r="N40" s="270">
        <f t="shared" si="1"/>
        <v>59.09090909090909</v>
      </c>
      <c r="O40" s="447">
        <f t="shared" si="2"/>
        <v>2.431088005385795</v>
      </c>
    </row>
    <row r="41" spans="1:15" ht="15" customHeight="1">
      <c r="A41" s="453" t="s">
        <v>198</v>
      </c>
      <c r="B41" s="269">
        <v>11</v>
      </c>
      <c r="C41" s="269">
        <v>11</v>
      </c>
      <c r="D41" s="269">
        <v>13</v>
      </c>
      <c r="E41" s="269">
        <v>12</v>
      </c>
      <c r="F41" s="269">
        <v>12</v>
      </c>
      <c r="G41" s="313">
        <v>23</v>
      </c>
      <c r="H41" s="269">
        <v>25</v>
      </c>
      <c r="I41" s="269">
        <v>18</v>
      </c>
      <c r="J41" s="269">
        <v>15</v>
      </c>
      <c r="K41" s="269">
        <v>22</v>
      </c>
      <c r="L41" s="270">
        <v>32</v>
      </c>
      <c r="M41" s="270">
        <f t="shared" si="0"/>
        <v>194</v>
      </c>
      <c r="N41" s="270">
        <f t="shared" si="1"/>
        <v>17.636363636363637</v>
      </c>
      <c r="O41" s="447">
        <f t="shared" si="2"/>
        <v>0.7255862662228373</v>
      </c>
    </row>
    <row r="42" spans="1:15" ht="15" customHeight="1">
      <c r="A42" s="453" t="s">
        <v>199</v>
      </c>
      <c r="B42" s="269">
        <v>48</v>
      </c>
      <c r="C42" s="269">
        <v>53</v>
      </c>
      <c r="D42" s="269">
        <v>59</v>
      </c>
      <c r="E42" s="269">
        <v>61</v>
      </c>
      <c r="F42" s="269">
        <v>51</v>
      </c>
      <c r="G42" s="313">
        <v>46</v>
      </c>
      <c r="H42" s="269">
        <v>86</v>
      </c>
      <c r="I42" s="269">
        <v>93</v>
      </c>
      <c r="J42" s="269">
        <v>60</v>
      </c>
      <c r="K42" s="269">
        <v>83</v>
      </c>
      <c r="L42" s="270">
        <v>75</v>
      </c>
      <c r="M42" s="270">
        <f t="shared" si="0"/>
        <v>715</v>
      </c>
      <c r="N42" s="270">
        <f t="shared" si="1"/>
        <v>65</v>
      </c>
      <c r="O42" s="447">
        <f t="shared" si="2"/>
        <v>2.674196805924374</v>
      </c>
    </row>
    <row r="43" spans="1:15" ht="15" customHeight="1">
      <c r="A43" s="453" t="s">
        <v>200</v>
      </c>
      <c r="B43" s="269">
        <v>17</v>
      </c>
      <c r="C43" s="269">
        <v>15</v>
      </c>
      <c r="D43" s="269">
        <v>16</v>
      </c>
      <c r="E43" s="269">
        <v>12</v>
      </c>
      <c r="F43" s="269">
        <v>18</v>
      </c>
      <c r="G43" s="313">
        <v>15</v>
      </c>
      <c r="H43" s="269">
        <v>18</v>
      </c>
      <c r="I43" s="269">
        <v>16</v>
      </c>
      <c r="J43" s="269">
        <v>16</v>
      </c>
      <c r="K43" s="269">
        <v>19</v>
      </c>
      <c r="L43" s="270">
        <v>24</v>
      </c>
      <c r="M43" s="270">
        <f t="shared" si="0"/>
        <v>186</v>
      </c>
      <c r="N43" s="270">
        <f t="shared" si="1"/>
        <v>16.90909090909091</v>
      </c>
      <c r="O43" s="447">
        <f t="shared" si="2"/>
        <v>0.6956651830796275</v>
      </c>
    </row>
    <row r="44" spans="1:15" ht="15" customHeight="1">
      <c r="A44" s="453" t="s">
        <v>201</v>
      </c>
      <c r="B44" s="269">
        <v>21</v>
      </c>
      <c r="C44" s="269">
        <v>29</v>
      </c>
      <c r="D44" s="269">
        <v>33</v>
      </c>
      <c r="E44" s="269">
        <v>20</v>
      </c>
      <c r="F44" s="269">
        <v>22</v>
      </c>
      <c r="G44" s="313">
        <v>21</v>
      </c>
      <c r="H44" s="269">
        <v>19</v>
      </c>
      <c r="I44" s="269">
        <v>38</v>
      </c>
      <c r="J44" s="269">
        <v>23</v>
      </c>
      <c r="K44" s="269">
        <v>25</v>
      </c>
      <c r="L44" s="270">
        <v>35</v>
      </c>
      <c r="M44" s="270">
        <f t="shared" si="0"/>
        <v>286</v>
      </c>
      <c r="N44" s="270">
        <f t="shared" si="1"/>
        <v>26</v>
      </c>
      <c r="O44" s="447">
        <f t="shared" si="2"/>
        <v>1.0696787223697497</v>
      </c>
    </row>
    <row r="45" spans="1:15" ht="15" customHeight="1">
      <c r="A45" s="453" t="s">
        <v>202</v>
      </c>
      <c r="B45" s="269">
        <v>51</v>
      </c>
      <c r="C45" s="269">
        <v>60</v>
      </c>
      <c r="D45" s="269">
        <v>44</v>
      </c>
      <c r="E45" s="269">
        <v>64</v>
      </c>
      <c r="F45" s="269">
        <v>37</v>
      </c>
      <c r="G45" s="313">
        <v>48</v>
      </c>
      <c r="H45" s="269">
        <v>43</v>
      </c>
      <c r="I45" s="269">
        <v>49</v>
      </c>
      <c r="J45" s="269">
        <v>43</v>
      </c>
      <c r="K45" s="269">
        <v>63</v>
      </c>
      <c r="L45" s="270">
        <v>55</v>
      </c>
      <c r="M45" s="270">
        <f t="shared" si="0"/>
        <v>557</v>
      </c>
      <c r="N45" s="270">
        <f t="shared" si="1"/>
        <v>50.63636363636363</v>
      </c>
      <c r="O45" s="447">
        <f t="shared" si="2"/>
        <v>2.0832554138459813</v>
      </c>
    </row>
    <row r="46" spans="1:15" ht="15" customHeight="1">
      <c r="A46" s="453" t="s">
        <v>203</v>
      </c>
      <c r="B46" s="269">
        <v>25</v>
      </c>
      <c r="C46" s="269">
        <v>26</v>
      </c>
      <c r="D46" s="269">
        <v>21</v>
      </c>
      <c r="E46" s="269">
        <v>35</v>
      </c>
      <c r="F46" s="269">
        <v>36</v>
      </c>
      <c r="G46" s="313">
        <v>38</v>
      </c>
      <c r="H46" s="269">
        <v>42</v>
      </c>
      <c r="I46" s="269">
        <v>34</v>
      </c>
      <c r="J46" s="269">
        <v>30</v>
      </c>
      <c r="K46" s="269">
        <v>34</v>
      </c>
      <c r="L46" s="270">
        <v>36</v>
      </c>
      <c r="M46" s="270">
        <f t="shared" si="0"/>
        <v>357</v>
      </c>
      <c r="N46" s="270">
        <f t="shared" si="1"/>
        <v>32.45454545454545</v>
      </c>
      <c r="O46" s="447">
        <f t="shared" si="2"/>
        <v>1.3352283352657366</v>
      </c>
    </row>
    <row r="47" spans="1:15" ht="15" customHeight="1">
      <c r="A47" s="453" t="s">
        <v>204</v>
      </c>
      <c r="B47" s="269">
        <v>31</v>
      </c>
      <c r="C47" s="269">
        <v>43</v>
      </c>
      <c r="D47" s="269">
        <v>36</v>
      </c>
      <c r="E47" s="269">
        <v>53</v>
      </c>
      <c r="F47" s="269">
        <v>33</v>
      </c>
      <c r="G47" s="313">
        <v>43</v>
      </c>
      <c r="H47" s="269">
        <v>50</v>
      </c>
      <c r="I47" s="269">
        <v>67</v>
      </c>
      <c r="J47" s="269">
        <v>65</v>
      </c>
      <c r="K47" s="269">
        <v>55</v>
      </c>
      <c r="L47" s="270">
        <v>51</v>
      </c>
      <c r="M47" s="270">
        <f t="shared" si="0"/>
        <v>527</v>
      </c>
      <c r="N47" s="270">
        <f t="shared" si="1"/>
        <v>47.90909090909091</v>
      </c>
      <c r="O47" s="447">
        <f t="shared" si="2"/>
        <v>1.9710513520589446</v>
      </c>
    </row>
    <row r="48" spans="1:15" ht="15" customHeight="1">
      <c r="A48" s="453" t="s">
        <v>205</v>
      </c>
      <c r="B48" s="269">
        <v>2</v>
      </c>
      <c r="C48" s="269">
        <v>10</v>
      </c>
      <c r="D48" s="269">
        <v>4</v>
      </c>
      <c r="E48" s="269">
        <v>10</v>
      </c>
      <c r="F48" s="269">
        <v>6</v>
      </c>
      <c r="G48" s="313">
        <v>9</v>
      </c>
      <c r="H48" s="269">
        <v>4</v>
      </c>
      <c r="I48" s="269">
        <v>11</v>
      </c>
      <c r="J48" s="269">
        <v>3</v>
      </c>
      <c r="K48" s="269">
        <v>10</v>
      </c>
      <c r="L48" s="270">
        <v>6</v>
      </c>
      <c r="M48" s="270">
        <f t="shared" si="0"/>
        <v>75</v>
      </c>
      <c r="N48" s="270">
        <f t="shared" si="1"/>
        <v>6.818181818181818</v>
      </c>
      <c r="O48" s="447">
        <f t="shared" si="2"/>
        <v>0.2805101544675917</v>
      </c>
    </row>
    <row r="49" spans="1:15" ht="15" customHeight="1">
      <c r="A49" s="453" t="s">
        <v>206</v>
      </c>
      <c r="B49" s="269">
        <v>33</v>
      </c>
      <c r="C49" s="269">
        <v>33</v>
      </c>
      <c r="D49" s="269">
        <v>40</v>
      </c>
      <c r="E49" s="269">
        <v>42</v>
      </c>
      <c r="F49" s="269">
        <v>52</v>
      </c>
      <c r="G49" s="313">
        <v>39</v>
      </c>
      <c r="H49" s="269">
        <v>67</v>
      </c>
      <c r="I49" s="269">
        <v>55</v>
      </c>
      <c r="J49" s="269">
        <v>68</v>
      </c>
      <c r="K49" s="269">
        <v>60</v>
      </c>
      <c r="L49" s="270">
        <v>62</v>
      </c>
      <c r="M49" s="270">
        <f t="shared" si="0"/>
        <v>551</v>
      </c>
      <c r="N49" s="270">
        <f t="shared" si="1"/>
        <v>50.09090909090909</v>
      </c>
      <c r="O49" s="447">
        <f t="shared" si="2"/>
        <v>2.0608146014885738</v>
      </c>
    </row>
    <row r="50" spans="1:15" ht="15" customHeight="1">
      <c r="A50" s="453" t="s">
        <v>207</v>
      </c>
      <c r="B50" s="269">
        <v>5</v>
      </c>
      <c r="C50" s="269">
        <v>7</v>
      </c>
      <c r="D50" s="269">
        <v>6</v>
      </c>
      <c r="E50" s="269">
        <v>6</v>
      </c>
      <c r="F50" s="269">
        <v>4</v>
      </c>
      <c r="G50" s="313">
        <v>5</v>
      </c>
      <c r="H50" s="269">
        <v>7</v>
      </c>
      <c r="I50" s="269">
        <v>12</v>
      </c>
      <c r="J50" s="269">
        <v>6</v>
      </c>
      <c r="K50" s="269">
        <v>8</v>
      </c>
      <c r="L50" s="270">
        <v>10</v>
      </c>
      <c r="M50" s="270">
        <f t="shared" si="0"/>
        <v>76</v>
      </c>
      <c r="N50" s="270">
        <f t="shared" si="1"/>
        <v>6.909090909090909</v>
      </c>
      <c r="O50" s="447">
        <f t="shared" si="2"/>
        <v>0.28425028986049294</v>
      </c>
    </row>
    <row r="51" spans="1:15" ht="15" customHeight="1">
      <c r="A51" s="453" t="s">
        <v>208</v>
      </c>
      <c r="B51" s="269">
        <v>38</v>
      </c>
      <c r="C51" s="269">
        <v>53</v>
      </c>
      <c r="D51" s="269">
        <v>50</v>
      </c>
      <c r="E51" s="269">
        <v>64</v>
      </c>
      <c r="F51" s="269">
        <v>41</v>
      </c>
      <c r="G51" s="313">
        <v>35</v>
      </c>
      <c r="H51" s="269">
        <v>48</v>
      </c>
      <c r="I51" s="269">
        <v>45</v>
      </c>
      <c r="J51" s="269">
        <v>53</v>
      </c>
      <c r="K51" s="269">
        <v>65</v>
      </c>
      <c r="L51" s="270">
        <v>50</v>
      </c>
      <c r="M51" s="270">
        <f t="shared" si="0"/>
        <v>542</v>
      </c>
      <c r="N51" s="270">
        <f t="shared" si="1"/>
        <v>49.27272727272727</v>
      </c>
      <c r="O51" s="447">
        <f t="shared" si="2"/>
        <v>2.027153382952463</v>
      </c>
    </row>
    <row r="52" spans="1:15" ht="15" customHeight="1">
      <c r="A52" s="453" t="s">
        <v>209</v>
      </c>
      <c r="B52" s="269">
        <v>27</v>
      </c>
      <c r="C52" s="269">
        <v>55</v>
      </c>
      <c r="D52" s="269">
        <v>41</v>
      </c>
      <c r="E52" s="269">
        <v>55</v>
      </c>
      <c r="F52" s="269">
        <v>46</v>
      </c>
      <c r="G52" s="313">
        <v>39</v>
      </c>
      <c r="H52" s="269">
        <v>69</v>
      </c>
      <c r="I52" s="269">
        <v>60</v>
      </c>
      <c r="J52" s="269">
        <v>46</v>
      </c>
      <c r="K52" s="269">
        <v>51</v>
      </c>
      <c r="L52" s="270">
        <v>57</v>
      </c>
      <c r="M52" s="270">
        <f t="shared" si="0"/>
        <v>546</v>
      </c>
      <c r="N52" s="270">
        <f t="shared" si="1"/>
        <v>49.63636363636363</v>
      </c>
      <c r="O52" s="447">
        <f t="shared" si="2"/>
        <v>2.0421139245240676</v>
      </c>
    </row>
    <row r="53" spans="1:15" ht="15" customHeight="1">
      <c r="A53" s="453" t="s">
        <v>210</v>
      </c>
      <c r="B53" s="269">
        <v>49</v>
      </c>
      <c r="C53" s="269">
        <v>49</v>
      </c>
      <c r="D53" s="269">
        <v>68</v>
      </c>
      <c r="E53" s="269">
        <v>46</v>
      </c>
      <c r="F53" s="269">
        <v>60</v>
      </c>
      <c r="G53" s="313">
        <v>51</v>
      </c>
      <c r="H53" s="269">
        <v>59</v>
      </c>
      <c r="I53" s="269">
        <v>70</v>
      </c>
      <c r="J53" s="269">
        <v>72</v>
      </c>
      <c r="K53" s="269">
        <v>80</v>
      </c>
      <c r="L53" s="270">
        <v>48</v>
      </c>
      <c r="M53" s="270">
        <f t="shared" si="0"/>
        <v>652</v>
      </c>
      <c r="N53" s="270">
        <f t="shared" si="1"/>
        <v>59.27272727272727</v>
      </c>
      <c r="O53" s="447">
        <f t="shared" si="2"/>
        <v>2.438568276171597</v>
      </c>
    </row>
    <row r="54" spans="1:15" ht="15" customHeight="1">
      <c r="A54" s="453" t="s">
        <v>211</v>
      </c>
      <c r="B54" s="269">
        <v>55</v>
      </c>
      <c r="C54" s="269">
        <v>61</v>
      </c>
      <c r="D54" s="269">
        <v>65</v>
      </c>
      <c r="E54" s="269">
        <v>61</v>
      </c>
      <c r="F54" s="269">
        <v>46</v>
      </c>
      <c r="G54" s="313">
        <v>52</v>
      </c>
      <c r="H54" s="269">
        <v>61</v>
      </c>
      <c r="I54" s="269">
        <v>61</v>
      </c>
      <c r="J54" s="269">
        <v>60</v>
      </c>
      <c r="K54" s="269">
        <v>48</v>
      </c>
      <c r="L54" s="270">
        <v>49</v>
      </c>
      <c r="M54" s="270">
        <f t="shared" si="0"/>
        <v>619</v>
      </c>
      <c r="N54" s="270">
        <f t="shared" si="1"/>
        <v>56.27272727272727</v>
      </c>
      <c r="O54" s="447">
        <f t="shared" si="2"/>
        <v>2.3151438082058573</v>
      </c>
    </row>
    <row r="55" spans="1:15" ht="15" customHeight="1">
      <c r="A55" s="453" t="s">
        <v>212</v>
      </c>
      <c r="B55" s="269">
        <v>20</v>
      </c>
      <c r="C55" s="269">
        <v>29</v>
      </c>
      <c r="D55" s="269">
        <v>22</v>
      </c>
      <c r="E55" s="269">
        <v>24</v>
      </c>
      <c r="F55" s="269">
        <v>15</v>
      </c>
      <c r="G55" s="313">
        <v>25</v>
      </c>
      <c r="H55" s="269">
        <v>18</v>
      </c>
      <c r="I55" s="269">
        <v>31</v>
      </c>
      <c r="J55" s="269">
        <v>25</v>
      </c>
      <c r="K55" s="269">
        <v>29</v>
      </c>
      <c r="L55" s="270">
        <v>23</v>
      </c>
      <c r="M55" s="270">
        <f t="shared" si="0"/>
        <v>261</v>
      </c>
      <c r="N55" s="270">
        <f t="shared" si="1"/>
        <v>23.727272727272727</v>
      </c>
      <c r="O55" s="447">
        <f t="shared" si="2"/>
        <v>0.9761753375472191</v>
      </c>
    </row>
    <row r="56" spans="1:15" ht="15" customHeight="1">
      <c r="A56" s="453" t="s">
        <v>213</v>
      </c>
      <c r="B56" s="269">
        <v>15</v>
      </c>
      <c r="C56" s="269">
        <v>10</v>
      </c>
      <c r="D56" s="269">
        <v>19</v>
      </c>
      <c r="E56" s="269">
        <v>16</v>
      </c>
      <c r="F56" s="269">
        <v>18</v>
      </c>
      <c r="G56" s="313">
        <v>16</v>
      </c>
      <c r="H56" s="269">
        <v>12</v>
      </c>
      <c r="I56" s="269">
        <v>23</v>
      </c>
      <c r="J56" s="269">
        <v>13</v>
      </c>
      <c r="K56" s="269">
        <v>15</v>
      </c>
      <c r="L56" s="270">
        <v>16</v>
      </c>
      <c r="M56" s="270">
        <f t="shared" si="0"/>
        <v>173</v>
      </c>
      <c r="N56" s="270">
        <f t="shared" si="1"/>
        <v>15.727272727272727</v>
      </c>
      <c r="O56" s="447">
        <f t="shared" si="2"/>
        <v>0.6470434229719115</v>
      </c>
    </row>
    <row r="57" spans="1:15" ht="15" customHeight="1">
      <c r="A57" s="453" t="s">
        <v>214</v>
      </c>
      <c r="B57" s="269">
        <v>14</v>
      </c>
      <c r="C57" s="269">
        <v>14</v>
      </c>
      <c r="D57" s="269">
        <v>8</v>
      </c>
      <c r="E57" s="269">
        <v>21</v>
      </c>
      <c r="F57" s="269">
        <v>9</v>
      </c>
      <c r="G57" s="313">
        <v>19</v>
      </c>
      <c r="H57" s="269">
        <v>34</v>
      </c>
      <c r="I57" s="269">
        <v>15</v>
      </c>
      <c r="J57" s="269">
        <v>15</v>
      </c>
      <c r="K57" s="269">
        <v>12</v>
      </c>
      <c r="L57" s="270">
        <v>18</v>
      </c>
      <c r="M57" s="270">
        <f t="shared" si="0"/>
        <v>179</v>
      </c>
      <c r="N57" s="270">
        <f t="shared" si="1"/>
        <v>16.272727272727273</v>
      </c>
      <c r="O57" s="447">
        <f t="shared" si="2"/>
        <v>0.6694842353293189</v>
      </c>
    </row>
    <row r="58" spans="1:15" ht="15" customHeight="1">
      <c r="A58" s="453" t="s">
        <v>215</v>
      </c>
      <c r="B58" s="269">
        <v>85</v>
      </c>
      <c r="C58" s="269">
        <v>81</v>
      </c>
      <c r="D58" s="269">
        <v>70</v>
      </c>
      <c r="E58" s="269">
        <v>75</v>
      </c>
      <c r="F58" s="269">
        <v>52</v>
      </c>
      <c r="G58" s="313">
        <v>50</v>
      </c>
      <c r="H58" s="269">
        <v>71</v>
      </c>
      <c r="I58" s="269">
        <v>76</v>
      </c>
      <c r="J58" s="269">
        <v>60</v>
      </c>
      <c r="K58" s="269">
        <v>85</v>
      </c>
      <c r="L58" s="270">
        <v>59</v>
      </c>
      <c r="M58" s="270">
        <f t="shared" si="0"/>
        <v>764</v>
      </c>
      <c r="N58" s="270">
        <f t="shared" si="1"/>
        <v>69.45454545454545</v>
      </c>
      <c r="O58" s="447">
        <f t="shared" si="2"/>
        <v>2.8574634401765344</v>
      </c>
    </row>
    <row r="59" spans="1:15" ht="15" customHeight="1">
      <c r="A59" s="453" t="s">
        <v>216</v>
      </c>
      <c r="B59" s="269">
        <v>22</v>
      </c>
      <c r="C59" s="269">
        <v>20</v>
      </c>
      <c r="D59" s="269">
        <v>25</v>
      </c>
      <c r="E59" s="269">
        <v>25</v>
      </c>
      <c r="F59" s="269">
        <v>21</v>
      </c>
      <c r="G59" s="313">
        <v>19</v>
      </c>
      <c r="H59" s="269">
        <v>32</v>
      </c>
      <c r="I59" s="269">
        <v>49</v>
      </c>
      <c r="J59" s="269">
        <v>86</v>
      </c>
      <c r="K59" s="269">
        <v>48</v>
      </c>
      <c r="L59" s="270">
        <v>43</v>
      </c>
      <c r="M59" s="270">
        <f t="shared" si="0"/>
        <v>390</v>
      </c>
      <c r="N59" s="270">
        <f t="shared" si="1"/>
        <v>35.45454545454545</v>
      </c>
      <c r="O59" s="447">
        <f t="shared" si="2"/>
        <v>1.458652803231477</v>
      </c>
    </row>
    <row r="60" spans="1:15" ht="15" customHeight="1">
      <c r="A60" s="453" t="s">
        <v>217</v>
      </c>
      <c r="B60" s="269">
        <v>40</v>
      </c>
      <c r="C60" s="269">
        <v>47</v>
      </c>
      <c r="D60" s="269">
        <v>57</v>
      </c>
      <c r="E60" s="269">
        <v>55</v>
      </c>
      <c r="F60" s="269">
        <v>41</v>
      </c>
      <c r="G60" s="313">
        <v>35</v>
      </c>
      <c r="H60" s="269">
        <v>39</v>
      </c>
      <c r="I60" s="269">
        <v>43</v>
      </c>
      <c r="J60" s="269">
        <v>39</v>
      </c>
      <c r="K60" s="269">
        <v>43</v>
      </c>
      <c r="L60" s="270">
        <v>58</v>
      </c>
      <c r="M60" s="270">
        <f t="shared" si="0"/>
        <v>497</v>
      </c>
      <c r="N60" s="270">
        <f t="shared" si="1"/>
        <v>45.18181818181818</v>
      </c>
      <c r="O60" s="447">
        <f t="shared" si="2"/>
        <v>1.8588472902719078</v>
      </c>
    </row>
    <row r="61" spans="1:15" ht="15" customHeight="1">
      <c r="A61" s="453" t="s">
        <v>218</v>
      </c>
      <c r="B61" s="269">
        <v>24</v>
      </c>
      <c r="C61" s="269">
        <v>30</v>
      </c>
      <c r="D61" s="269">
        <v>20</v>
      </c>
      <c r="E61" s="269">
        <v>17</v>
      </c>
      <c r="F61" s="269">
        <v>20</v>
      </c>
      <c r="G61" s="313">
        <v>31</v>
      </c>
      <c r="H61" s="269">
        <v>38</v>
      </c>
      <c r="I61" s="269">
        <v>39</v>
      </c>
      <c r="J61" s="269">
        <v>25</v>
      </c>
      <c r="K61" s="269">
        <v>24</v>
      </c>
      <c r="L61" s="270">
        <v>23</v>
      </c>
      <c r="M61" s="270">
        <f t="shared" si="0"/>
        <v>291</v>
      </c>
      <c r="N61" s="270">
        <f t="shared" si="1"/>
        <v>26.454545454545453</v>
      </c>
      <c r="O61" s="447">
        <f t="shared" si="2"/>
        <v>1.0883793993342559</v>
      </c>
    </row>
    <row r="62" spans="1:15" ht="15.75" customHeight="1">
      <c r="A62" s="453" t="s">
        <v>164</v>
      </c>
      <c r="B62" s="269">
        <v>169</v>
      </c>
      <c r="C62" s="269">
        <v>142</v>
      </c>
      <c r="D62" s="269">
        <v>227</v>
      </c>
      <c r="E62" s="269">
        <v>160</v>
      </c>
      <c r="F62" s="269">
        <v>170</v>
      </c>
      <c r="G62" s="313">
        <v>190</v>
      </c>
      <c r="H62" s="269">
        <v>342</v>
      </c>
      <c r="I62" s="269">
        <v>354</v>
      </c>
      <c r="J62" s="269">
        <v>346</v>
      </c>
      <c r="K62" s="269">
        <v>309</v>
      </c>
      <c r="L62" s="270">
        <v>320</v>
      </c>
      <c r="M62" s="270">
        <f t="shared" si="0"/>
        <v>2729</v>
      </c>
      <c r="N62" s="270">
        <f t="shared" si="1"/>
        <v>248.0909090909091</v>
      </c>
      <c r="O62" s="447">
        <f t="shared" si="2"/>
        <v>10.206829487227438</v>
      </c>
    </row>
    <row r="63" spans="1:15" ht="15.75" customHeight="1">
      <c r="A63" s="453" t="s">
        <v>289</v>
      </c>
      <c r="B63" s="269">
        <v>2</v>
      </c>
      <c r="C63" s="269">
        <v>0</v>
      </c>
      <c r="D63" s="269">
        <v>1</v>
      </c>
      <c r="E63" s="269">
        <v>1</v>
      </c>
      <c r="F63" s="269">
        <v>2</v>
      </c>
      <c r="G63" s="313">
        <v>4</v>
      </c>
      <c r="H63" s="269">
        <v>3</v>
      </c>
      <c r="I63" s="269">
        <v>1</v>
      </c>
      <c r="J63" s="269">
        <v>0</v>
      </c>
      <c r="K63" s="269">
        <v>2</v>
      </c>
      <c r="L63" s="270">
        <v>0</v>
      </c>
      <c r="M63" s="270">
        <f t="shared" si="0"/>
        <v>16</v>
      </c>
      <c r="N63" s="270">
        <f t="shared" si="1"/>
        <v>1.4545454545454546</v>
      </c>
      <c r="O63" s="447">
        <f t="shared" si="2"/>
        <v>0.059842166286419564</v>
      </c>
    </row>
    <row r="64" spans="1:15" ht="15" customHeight="1">
      <c r="A64" s="453" t="s">
        <v>165</v>
      </c>
      <c r="B64" s="269">
        <v>7</v>
      </c>
      <c r="C64" s="269">
        <v>9</v>
      </c>
      <c r="D64" s="269">
        <v>7</v>
      </c>
      <c r="E64" s="269">
        <v>5</v>
      </c>
      <c r="F64" s="269">
        <v>11</v>
      </c>
      <c r="G64" s="313">
        <v>13</v>
      </c>
      <c r="H64" s="269">
        <v>12</v>
      </c>
      <c r="I64" s="269">
        <v>8</v>
      </c>
      <c r="J64" s="269">
        <v>7</v>
      </c>
      <c r="K64" s="269">
        <v>7</v>
      </c>
      <c r="L64" s="270">
        <v>3</v>
      </c>
      <c r="M64" s="270">
        <f t="shared" si="0"/>
        <v>89</v>
      </c>
      <c r="N64" s="270">
        <f t="shared" si="1"/>
        <v>8.090909090909092</v>
      </c>
      <c r="O64" s="447">
        <f t="shared" si="2"/>
        <v>0.33287204996820885</v>
      </c>
    </row>
    <row r="65" spans="1:15" ht="14.25">
      <c r="A65" s="453" t="s">
        <v>166</v>
      </c>
      <c r="B65" s="269">
        <v>13</v>
      </c>
      <c r="C65" s="269">
        <v>14</v>
      </c>
      <c r="D65" s="269">
        <v>20</v>
      </c>
      <c r="E65" s="269">
        <v>12</v>
      </c>
      <c r="F65" s="269">
        <v>12</v>
      </c>
      <c r="G65" s="313">
        <v>10</v>
      </c>
      <c r="H65" s="269">
        <v>18</v>
      </c>
      <c r="I65" s="269">
        <v>20</v>
      </c>
      <c r="J65" s="269">
        <v>19</v>
      </c>
      <c r="K65" s="269">
        <v>17</v>
      </c>
      <c r="L65" s="270">
        <v>15</v>
      </c>
      <c r="M65" s="270">
        <f t="shared" si="0"/>
        <v>170</v>
      </c>
      <c r="N65" s="270">
        <f t="shared" si="1"/>
        <v>15.454545454545455</v>
      </c>
      <c r="O65" s="447">
        <f t="shared" si="2"/>
        <v>0.635823016793208</v>
      </c>
    </row>
    <row r="66" spans="1:15" ht="15" customHeight="1">
      <c r="A66" s="453" t="s">
        <v>167</v>
      </c>
      <c r="B66" s="269">
        <v>2</v>
      </c>
      <c r="C66" s="269">
        <v>5</v>
      </c>
      <c r="D66" s="269">
        <v>2</v>
      </c>
      <c r="E66" s="269">
        <v>2</v>
      </c>
      <c r="F66" s="269">
        <v>0</v>
      </c>
      <c r="G66" s="313">
        <v>3</v>
      </c>
      <c r="H66" s="269">
        <v>4</v>
      </c>
      <c r="I66" s="269">
        <v>3</v>
      </c>
      <c r="J66" s="269">
        <v>3</v>
      </c>
      <c r="K66" s="269">
        <v>6</v>
      </c>
      <c r="L66" s="270">
        <v>5</v>
      </c>
      <c r="M66" s="270">
        <f t="shared" si="0"/>
        <v>35</v>
      </c>
      <c r="N66" s="270">
        <f t="shared" si="1"/>
        <v>3.1818181818181817</v>
      </c>
      <c r="O66" s="447">
        <f t="shared" si="2"/>
        <v>0.1309047387515428</v>
      </c>
    </row>
    <row r="67" spans="1:15" ht="14.25">
      <c r="A67" s="453" t="s">
        <v>177</v>
      </c>
      <c r="B67" s="269">
        <v>117</v>
      </c>
      <c r="C67" s="269">
        <v>102</v>
      </c>
      <c r="D67" s="269">
        <v>113</v>
      </c>
      <c r="E67" s="269">
        <v>117</v>
      </c>
      <c r="F67" s="269">
        <v>89</v>
      </c>
      <c r="G67" s="313">
        <v>118</v>
      </c>
      <c r="H67" s="269">
        <v>114</v>
      </c>
      <c r="I67" s="269">
        <v>98</v>
      </c>
      <c r="J67" s="269">
        <v>70</v>
      </c>
      <c r="K67" s="269">
        <v>134</v>
      </c>
      <c r="L67" s="270">
        <v>75</v>
      </c>
      <c r="M67" s="270">
        <f t="shared" si="0"/>
        <v>1147</v>
      </c>
      <c r="N67" s="270">
        <f t="shared" si="1"/>
        <v>104.27272727272727</v>
      </c>
      <c r="O67" s="447">
        <f t="shared" si="2"/>
        <v>4.289935295657703</v>
      </c>
    </row>
    <row r="68" spans="1:15" ht="14.25">
      <c r="A68" s="453" t="s">
        <v>168</v>
      </c>
      <c r="B68" s="269">
        <v>134</v>
      </c>
      <c r="C68" s="269">
        <v>194</v>
      </c>
      <c r="D68" s="269">
        <v>189</v>
      </c>
      <c r="E68" s="269">
        <v>176</v>
      </c>
      <c r="F68" s="269">
        <v>123</v>
      </c>
      <c r="G68" s="313">
        <v>135</v>
      </c>
      <c r="H68" s="269">
        <v>190</v>
      </c>
      <c r="I68" s="269">
        <v>194</v>
      </c>
      <c r="J68" s="269">
        <v>198</v>
      </c>
      <c r="K68" s="269">
        <v>247</v>
      </c>
      <c r="L68" s="270">
        <v>172</v>
      </c>
      <c r="M68" s="270">
        <f t="shared" si="0"/>
        <v>1952</v>
      </c>
      <c r="N68" s="270">
        <f t="shared" si="1"/>
        <v>177.45454545454547</v>
      </c>
      <c r="O68" s="447">
        <f t="shared" si="2"/>
        <v>7.300744286943188</v>
      </c>
    </row>
    <row r="69" spans="1:15" ht="14.25">
      <c r="A69" s="453" t="s">
        <v>232</v>
      </c>
      <c r="B69" s="269">
        <v>6</v>
      </c>
      <c r="C69" s="269">
        <v>7</v>
      </c>
      <c r="D69" s="269">
        <v>3</v>
      </c>
      <c r="E69" s="269">
        <v>3</v>
      </c>
      <c r="F69" s="269">
        <v>1</v>
      </c>
      <c r="G69" s="313">
        <v>0</v>
      </c>
      <c r="H69" s="269">
        <v>3</v>
      </c>
      <c r="I69" s="269">
        <v>3</v>
      </c>
      <c r="J69" s="269">
        <v>0</v>
      </c>
      <c r="K69" s="269">
        <v>0</v>
      </c>
      <c r="L69" s="270">
        <v>3</v>
      </c>
      <c r="M69" s="270">
        <f t="shared" si="0"/>
        <v>29</v>
      </c>
      <c r="N69" s="270">
        <f t="shared" si="1"/>
        <v>2.6363636363636362</v>
      </c>
      <c r="O69" s="447">
        <f t="shared" si="2"/>
        <v>0.10846392639413548</v>
      </c>
    </row>
    <row r="70" spans="1:15" ht="14.25">
      <c r="A70" s="453" t="s">
        <v>169</v>
      </c>
      <c r="B70" s="269">
        <v>35</v>
      </c>
      <c r="C70" s="269">
        <v>41</v>
      </c>
      <c r="D70" s="269">
        <v>41</v>
      </c>
      <c r="E70" s="269">
        <v>51</v>
      </c>
      <c r="F70" s="269">
        <v>75</v>
      </c>
      <c r="G70" s="313">
        <v>54</v>
      </c>
      <c r="H70" s="269">
        <v>30</v>
      </c>
      <c r="I70" s="269">
        <v>29</v>
      </c>
      <c r="J70" s="269">
        <v>35</v>
      </c>
      <c r="K70" s="269">
        <v>35</v>
      </c>
      <c r="L70" s="270">
        <v>21</v>
      </c>
      <c r="M70" s="270">
        <f t="shared" si="0"/>
        <v>447</v>
      </c>
      <c r="N70" s="270">
        <f t="shared" si="1"/>
        <v>40.63636363636363</v>
      </c>
      <c r="O70" s="447">
        <f t="shared" si="2"/>
        <v>1.6718405206268465</v>
      </c>
    </row>
    <row r="71" spans="1:15" ht="15" thickBot="1">
      <c r="A71" s="459" t="s">
        <v>170</v>
      </c>
      <c r="B71" s="273">
        <v>5</v>
      </c>
      <c r="C71" s="273">
        <v>7</v>
      </c>
      <c r="D71" s="273">
        <v>11</v>
      </c>
      <c r="E71" s="273">
        <v>9</v>
      </c>
      <c r="F71" s="273">
        <v>2</v>
      </c>
      <c r="G71" s="317">
        <v>1</v>
      </c>
      <c r="H71" s="273">
        <v>7</v>
      </c>
      <c r="I71" s="269">
        <v>2</v>
      </c>
      <c r="J71" s="273">
        <v>8</v>
      </c>
      <c r="K71" s="273">
        <v>6</v>
      </c>
      <c r="L71" s="270">
        <v>7</v>
      </c>
      <c r="M71" s="270">
        <f>SUM(B71:L71)</f>
        <v>65</v>
      </c>
      <c r="N71" s="270">
        <f>AVERAGE(B71:L71)</f>
        <v>5.909090909090909</v>
      </c>
      <c r="O71" s="447">
        <f>(M71/$M$72)*100</f>
        <v>0.24310880053857947</v>
      </c>
    </row>
    <row r="72" spans="1:15" ht="15.75" thickBot="1">
      <c r="A72" s="460" t="s">
        <v>153</v>
      </c>
      <c r="B72" s="244">
        <f>SUM(B5:B71)</f>
        <v>2111</v>
      </c>
      <c r="C72" s="244">
        <f>SUM(C5:C71)</f>
        <v>2357</v>
      </c>
      <c r="D72" s="244">
        <f>SUM(D5:D71)</f>
        <v>2390</v>
      </c>
      <c r="E72" s="244">
        <f>SUM(E5:E71)</f>
        <v>2368</v>
      </c>
      <c r="F72" s="244">
        <f>SUM(F5:F71)</f>
        <v>2100</v>
      </c>
      <c r="G72" s="244">
        <f aca="true" t="shared" si="3" ref="G72:N72">SUM(G5:G71)</f>
        <v>2131</v>
      </c>
      <c r="H72" s="20">
        <f t="shared" si="3"/>
        <v>2655</v>
      </c>
      <c r="I72" s="20">
        <f t="shared" si="3"/>
        <v>2742</v>
      </c>
      <c r="J72" s="20">
        <f t="shared" si="3"/>
        <v>2495</v>
      </c>
      <c r="K72" s="20">
        <f t="shared" si="3"/>
        <v>2854</v>
      </c>
      <c r="L72" s="274">
        <f t="shared" si="3"/>
        <v>2534</v>
      </c>
      <c r="M72" s="37">
        <f>SUM(M5:M71)</f>
        <v>26737</v>
      </c>
      <c r="N72" s="431">
        <f t="shared" si="3"/>
        <v>2430.6363636363644</v>
      </c>
      <c r="O72" s="448">
        <f>(M72/M72)*100</f>
        <v>100</v>
      </c>
    </row>
    <row r="73" spans="11:13" ht="14.25">
      <c r="K73" s="266"/>
      <c r="L73" s="267"/>
      <c r="M73" s="267"/>
    </row>
    <row r="74" spans="1:10" ht="45.75" customHeight="1">
      <c r="A74" s="461" t="s">
        <v>171</v>
      </c>
      <c r="B74" s="275"/>
      <c r="C74" s="275"/>
      <c r="D74" s="275"/>
      <c r="E74" s="275"/>
      <c r="F74" s="318"/>
      <c r="G74" s="275"/>
      <c r="H74" s="275"/>
      <c r="I74" s="275"/>
      <c r="J74" s="275"/>
    </row>
    <row r="75" spans="1:10" ht="14.25">
      <c r="A75" s="462"/>
      <c r="B75" s="276"/>
      <c r="C75" s="276"/>
      <c r="D75" s="276"/>
      <c r="E75" s="276"/>
      <c r="F75" s="319"/>
      <c r="G75" s="276"/>
      <c r="H75" s="276"/>
      <c r="I75" s="276"/>
      <c r="J75" s="276"/>
    </row>
    <row r="76" spans="1:10" ht="82.5" customHeight="1">
      <c r="A76" s="461" t="s">
        <v>172</v>
      </c>
      <c r="B76" s="275"/>
      <c r="C76" s="275"/>
      <c r="D76" s="275"/>
      <c r="E76" s="275"/>
      <c r="F76" s="318"/>
      <c r="G76" s="275"/>
      <c r="H76" s="275"/>
      <c r="I76" s="275"/>
      <c r="J76" s="275"/>
    </row>
    <row r="77" spans="1:10" ht="14.25">
      <c r="A77" s="461"/>
      <c r="B77" s="275"/>
      <c r="C77" s="275"/>
      <c r="D77" s="275"/>
      <c r="E77" s="275"/>
      <c r="F77" s="318"/>
      <c r="G77" s="275"/>
      <c r="H77" s="275"/>
      <c r="I77" s="275"/>
      <c r="J77" s="275"/>
    </row>
    <row r="78" spans="1:10" ht="66.75" customHeight="1">
      <c r="A78" s="461" t="s">
        <v>173</v>
      </c>
      <c r="B78" s="275"/>
      <c r="C78" s="275"/>
      <c r="D78" s="275"/>
      <c r="E78" s="275"/>
      <c r="F78" s="318"/>
      <c r="G78" s="275"/>
      <c r="H78" s="275"/>
      <c r="I78" s="275"/>
      <c r="J78" s="275"/>
    </row>
    <row r="79" spans="1:10" ht="14.25">
      <c r="A79" s="462"/>
      <c r="B79" s="276"/>
      <c r="C79" s="276"/>
      <c r="D79" s="276"/>
      <c r="E79" s="276"/>
      <c r="F79" s="319"/>
      <c r="G79" s="276"/>
      <c r="H79" s="276"/>
      <c r="I79" s="276"/>
      <c r="J79" s="276"/>
    </row>
    <row r="80" spans="1:10" ht="38.25">
      <c r="A80" s="463" t="s">
        <v>174</v>
      </c>
      <c r="B80" s="277"/>
      <c r="C80" s="277"/>
      <c r="D80" s="277"/>
      <c r="E80" s="277"/>
      <c r="F80" s="320"/>
      <c r="G80" s="277"/>
      <c r="H80" s="277"/>
      <c r="I80" s="277"/>
      <c r="J80" s="27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Luciana Araujo Amorim dos Santos</cp:lastModifiedBy>
  <cp:lastPrinted>2019-08-19T14:04:44Z</cp:lastPrinted>
  <dcterms:created xsi:type="dcterms:W3CDTF">2018-08-01T11:52:47Z</dcterms:created>
  <dcterms:modified xsi:type="dcterms:W3CDTF">2019-12-11T14:00:58Z</dcterms:modified>
  <cp:category/>
  <cp:version/>
  <cp:contentType/>
  <cp:contentStatus/>
</cp:coreProperties>
</file>